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defaultThemeVersion="124226"/>
  <xr:revisionPtr revIDLastSave="0" documentId="8_{2DE95312-952C-4CCB-8798-AF01EC7931A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Výkaz výměr 1-PIGP S-P" sheetId="14" r:id="rId1"/>
  </sheets>
  <definedNames>
    <definedName name="_xlnm.Print_Area" localSheetId="0">'Výkaz výměr 1-PIGP S-P'!$A$1:$J$104</definedName>
    <definedName name="Print_Area" localSheetId="0">'Výkaz výměr 1-PIGP S-P'!$A$1:$J$109</definedName>
    <definedName name="Print_Area">#REF!</definedName>
    <definedName name="Print_Titles" localSheetId="0">'Výkaz výměr 1-PIGP S-P'!$2:$4</definedName>
    <definedName name="Print_Tit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1" i="14" l="1"/>
  <c r="G48" i="14"/>
  <c r="G47" i="14"/>
  <c r="G40" i="14"/>
  <c r="G38" i="14"/>
  <c r="G37" i="14"/>
  <c r="G18" i="14"/>
  <c r="G34" i="14" s="1"/>
  <c r="G35" i="14" s="1"/>
  <c r="G16" i="14"/>
  <c r="G32" i="14" s="1"/>
  <c r="G11" i="14"/>
  <c r="G9" i="14"/>
  <c r="G12" i="14" s="1"/>
  <c r="G33" i="14" l="1"/>
  <c r="C96" i="14" l="1"/>
  <c r="C95" i="14"/>
  <c r="C94" i="14"/>
  <c r="C93" i="14"/>
  <c r="C92" i="14"/>
  <c r="C91" i="14"/>
  <c r="C90" i="14"/>
  <c r="C89" i="14"/>
  <c r="J79" i="14"/>
  <c r="J78" i="14"/>
  <c r="J77" i="14"/>
  <c r="J76" i="14"/>
  <c r="J75" i="14"/>
  <c r="J74" i="14"/>
  <c r="J73" i="14"/>
  <c r="J72" i="14"/>
  <c r="J71" i="14"/>
  <c r="A71" i="14"/>
  <c r="A72" i="14" s="1"/>
  <c r="A73" i="14" s="1"/>
  <c r="A74" i="14" s="1"/>
  <c r="A75" i="14" s="1"/>
  <c r="A76" i="14" s="1"/>
  <c r="J67" i="14"/>
  <c r="J66" i="14"/>
  <c r="J65" i="14"/>
  <c r="J64" i="14"/>
  <c r="J63" i="14"/>
  <c r="J62" i="14"/>
  <c r="J61" i="14"/>
  <c r="A61" i="14"/>
  <c r="A62" i="14" s="1"/>
  <c r="A63" i="14" s="1"/>
  <c r="A64" i="14" s="1"/>
  <c r="A65" i="14" s="1"/>
  <c r="A66" i="14" s="1"/>
  <c r="A67" i="14" s="1"/>
  <c r="J57" i="14"/>
  <c r="J56" i="14"/>
  <c r="J55" i="14"/>
  <c r="A55" i="14"/>
  <c r="A56" i="14" s="1"/>
  <c r="A57" i="14" s="1"/>
  <c r="J51" i="14"/>
  <c r="J50" i="14"/>
  <c r="J49" i="14"/>
  <c r="J48" i="14"/>
  <c r="J47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28" i="14"/>
  <c r="J27" i="14"/>
  <c r="J23" i="14"/>
  <c r="J22" i="14"/>
  <c r="J18" i="14"/>
  <c r="J17" i="14"/>
  <c r="J16" i="14"/>
  <c r="J14" i="14"/>
  <c r="J13" i="14"/>
  <c r="J12" i="14"/>
  <c r="J11" i="14"/>
  <c r="J9" i="14"/>
  <c r="A8" i="14"/>
  <c r="A9" i="14" s="1"/>
  <c r="J58" i="14" l="1"/>
  <c r="H94" i="14" s="1"/>
  <c r="I94" i="14" s="1"/>
  <c r="J94" i="14" s="1"/>
  <c r="J80" i="14"/>
  <c r="J68" i="14"/>
  <c r="H95" i="14" s="1"/>
  <c r="I95" i="14" s="1"/>
  <c r="J95" i="14" s="1"/>
  <c r="J52" i="14"/>
  <c r="H93" i="14" s="1"/>
  <c r="I93" i="14" s="1"/>
  <c r="J93" i="14" s="1"/>
  <c r="J44" i="14"/>
  <c r="H92" i="14" s="1"/>
  <c r="I92" i="14" s="1"/>
  <c r="J92" i="14" s="1"/>
  <c r="J29" i="14"/>
  <c r="H91" i="14" s="1"/>
  <c r="I91" i="14" s="1"/>
  <c r="J24" i="14"/>
  <c r="H90" i="14" s="1"/>
  <c r="I90" i="14" s="1"/>
  <c r="J90" i="14" s="1"/>
  <c r="J19" i="14"/>
  <c r="H89" i="14" s="1"/>
  <c r="A77" i="14"/>
  <c r="A78" i="14"/>
  <c r="A79" i="14" s="1"/>
  <c r="H96" i="14" l="1"/>
  <c r="I96" i="14" s="1"/>
  <c r="J96" i="14" s="1"/>
  <c r="J82" i="14"/>
  <c r="J91" i="14"/>
  <c r="I89" i="14"/>
  <c r="H98" i="14" l="1"/>
  <c r="J100" i="14"/>
  <c r="J101" i="14" s="1"/>
  <c r="J102" i="14" s="1"/>
  <c r="I98" i="14"/>
  <c r="J89" i="14"/>
  <c r="J98" i="14" s="1"/>
</calcChain>
</file>

<file path=xl/sharedStrings.xml><?xml version="1.0" encoding="utf-8"?>
<sst xmlns="http://schemas.openxmlformats.org/spreadsheetml/2006/main" count="241" uniqueCount="105">
  <si>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</si>
  <si>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</si>
  <si>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</si>
  <si>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</si>
  <si>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</si>
  <si>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</si>
  <si>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</si>
  <si>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bm</t>
  </si>
  <si>
    <t>dílčí mezisoučet - pol. 1.</t>
  </si>
  <si>
    <t>bez DPH</t>
  </si>
  <si>
    <t>zk.</t>
  </si>
  <si>
    <t>3.</t>
  </si>
  <si>
    <t>Polohopisné a výškopisné zaměření sond a zk.  JTSK, Bpv</t>
  </si>
  <si>
    <t>ks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</si>
  <si>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</si>
  <si>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</si>
  <si>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</si>
  <si>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</si>
  <si>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</si>
  <si>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</si>
  <si>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</si>
  <si>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</si>
  <si>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</si>
  <si>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</si>
  <si>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</si>
  <si>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</si>
  <si>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</si>
  <si>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</si>
  <si>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B-</t>
    </r>
    <r>
      <rPr>
        <sz val="9"/>
        <rFont val="Arial CE"/>
        <charset val="238"/>
      </rPr>
      <t xml:space="preserve"> SOUVISEJÍCÍ PRÁCE </t>
    </r>
  </si>
  <si>
    <t>m.j.</t>
  </si>
  <si>
    <t>Likvidace vrtů hutněným záhozem</t>
  </si>
  <si>
    <t>prac.</t>
  </si>
  <si>
    <t>LABORATORNÍ PRÁCE</t>
  </si>
  <si>
    <t>Rozbor vody - stanovení agresivity na beton a ocelové konstrukce</t>
  </si>
  <si>
    <t>DPH</t>
  </si>
  <si>
    <t>Celkem bez DPH</t>
  </si>
  <si>
    <t>Celkem:</t>
  </si>
  <si>
    <t>Včetně DPH</t>
  </si>
  <si>
    <t>Celkem včetně DPH</t>
  </si>
  <si>
    <t>Modře doplní uchazeč</t>
  </si>
  <si>
    <t>2.</t>
  </si>
  <si>
    <t>Komplexní vyhodnocení polních zkoušek</t>
  </si>
  <si>
    <t>dílčí mezisoučet - pol. 2.</t>
  </si>
  <si>
    <t>Zkoušky technologických vzorků - rozbory s přidáním pojiva  (PS + CBR + CBR s aditivy + IBI s aditivy)</t>
  </si>
  <si>
    <t>PRŮZKUM PRAŽCOVÉHO PODLOŽÍ A MATERIÁLU KOLEJOVÉHO LOŽE, VČ. ZAJIŠTĚNÍ PRACOVIŠŤ NA ŽELEZNIČNÍM SPODKU</t>
  </si>
  <si>
    <t>Chemické analýzy dle vyhlášky č. 130/2019 Sb. - rozbory PAU - odběry z komunikací</t>
  </si>
  <si>
    <r>
      <t>A-</t>
    </r>
    <r>
      <rPr>
        <sz val="9"/>
        <rFont val="Arial CE"/>
        <family val="2"/>
        <charset val="238"/>
      </rPr>
      <t xml:space="preserve"> VRTNÉ A KOPNÉ PRÁCE </t>
    </r>
  </si>
  <si>
    <t>Doprava dynamické penetrační soupravy</t>
  </si>
  <si>
    <t>směna</t>
  </si>
  <si>
    <t>kpl</t>
  </si>
  <si>
    <r>
      <rPr>
        <b/>
        <sz val="9"/>
        <rFont val="Arial CE"/>
        <charset val="238"/>
      </rPr>
      <t>D</t>
    </r>
    <r>
      <rPr>
        <sz val="9"/>
        <rFont val="Arial CE"/>
        <charset val="238"/>
      </rPr>
      <t>- ODBĚR VZORKŮ</t>
    </r>
  </si>
  <si>
    <t xml:space="preserve">VÝKONY GEOLOGICKÉ SLUŽBY </t>
  </si>
  <si>
    <t>9.</t>
  </si>
  <si>
    <t>POLNÍ ZKOUŠKY A MĚŘENÍ</t>
  </si>
  <si>
    <t>Odběry finálních vzorků (směsných, nebo bodových) pro chemické analýzy, vč. pomocných kopaných sond a dopravy do laboratoře</t>
  </si>
  <si>
    <t>GEODETICKÉ PRÁCE, VYTYČENÍ A OVĚŘENÍ PODZEMNÍCH INŽ. SÍTÍ, INŽENÝRING VYUŽÍVÁNÍ CIZÍCH POZEMKŮ PRO ÚČELY PRŮZKUMU</t>
  </si>
  <si>
    <t xml:space="preserve">Akce: </t>
  </si>
  <si>
    <t>Odběr velkobjemových technologických vzorků na zlepšování hydr. pojivy - vč. pomocných kopaných sond a dopravy do laboratoře</t>
  </si>
  <si>
    <t>Digitalizace a reprografie závěrečné zprávy a průběžných pracovních výsledků (min. 10x paré)</t>
  </si>
  <si>
    <t>Zpracování závěrečné zprávy (včetně graf. a digitálních výstupů, fotodokumentace)</t>
  </si>
  <si>
    <t>Dopravní náklady skupiny geodézie a ověřování sítí</t>
  </si>
  <si>
    <t>Inženýrskogeologické a hydrogeologické zhodnocení zájmového území, vč. vyhodnocení geotechnických vlastností zemin a hornin</t>
  </si>
  <si>
    <t>Sled, řízení, koordinace sondážních prací, GT dozor a geologická dokumentace průzkumných sond</t>
  </si>
  <si>
    <t>Dopravní náklady gelogické služby</t>
  </si>
  <si>
    <t xml:space="preserve">Zpracování předběžné zprávy - 1x </t>
  </si>
  <si>
    <t>HYDROGEOLOGICKÉ PRÁCE</t>
  </si>
  <si>
    <t>10.</t>
  </si>
  <si>
    <t>Stabilitní výpočty - u násypových těles a svahů zářezů, viz projekt IGP</t>
  </si>
  <si>
    <t>GEOFYZIKÁLNÍ, KOROZNÍ A PEDOLOGICKÝ PRŮZKUM</t>
  </si>
  <si>
    <t>Vybudování přístupových cest pro IGP, DIO, práce v záborech v komunikacích</t>
  </si>
  <si>
    <t>Příprava sondážního pracoviště pro vrty vrtané TK  (126 vrtů JT v trase, 160 vrtů JM umělé stavby)</t>
  </si>
  <si>
    <t>Doprava vrtné a doprovodné techniky pro IGP, přejezdy mezi pozicemi</t>
  </si>
  <si>
    <t>"Modernizace tratě Nemanice - Protivín (včetně) - Písek město (včetně)"</t>
  </si>
  <si>
    <t>Odběr vzorků  zemin / hornin - neporušené -  vtlačným břitovým odběrákem (nová tělesa, zdvoukolnění ad. - deformační parametry zemin), 126 vrtů - 126 odběrů + 30 %</t>
  </si>
  <si>
    <t>Odběr vzorků  zemin / hornin - poloporušené (mimo vzorky pro pražcové podloží a kontaminace) 286 vrtů - 286 odběrů + 50 %</t>
  </si>
  <si>
    <t>Odběr vzorků  zemin / hornin - technologické (mimo vzorky pro pražcové podloží a kontaminace) - v místech nových těles, zdvoukolejnění ad.</t>
  </si>
  <si>
    <t>Jádrové vrty vrtané TK v hloubkovém intervalu 0,0 - 25,0 m, vč. provozního pažení a odpažení (1593 m vrtů JM umělé stavby -160ks vrtů + 658 m vrtů JT v trase-126 ks vrtů)</t>
  </si>
  <si>
    <t>Hydrodynamické zkoušky - orientační čerpací (předpoklad 20 zasakovacích lokalit)</t>
  </si>
  <si>
    <t>Odběry vzorků vody z IG vrtů (pro posouzení korozivity - odběry z vrtů JM)</t>
  </si>
  <si>
    <t>Základní klasifikační rozbory porušených a poloporušených vzorků (mimo vzorky pro pražcové podloží a kontaminace) 286 vrtů - 286 odběrů + 50 %</t>
  </si>
  <si>
    <t>Základní klasifikační rozbory neporušených vzorků (nová tělesa, zdvoukolnění ad. - deformační parametry zemin), 126 vrtů - 126 odběrů + 30 %</t>
  </si>
  <si>
    <t>Zkoušky neporušených vzorků - stlačitelnost s časovým průběhem  (nová tělesa, zdvoukolnění ad. - deformační parametry zemin), 126 vrtů - 126 odběrů + 30 %</t>
  </si>
  <si>
    <t>Zkoušky neporušených vzorků - krabicový smyk (4 krabice) - efektivní pevnost  (nová tělesa, zdvoukolnění ad. - deformační parametry zemin), 126 vrtů - 126 odběrů + 30 %</t>
  </si>
  <si>
    <t>Zkouška poloporušeného vzorku horniny - pevnost v prostém tlaku nebo pevnost při bodovém zatížení vzorku) - předpoklad lokální oblasti u mostních objektů</t>
  </si>
  <si>
    <t>Zkoušky technologických vzorků - PS + CBR + CBRsat, IBI  - v místech nových těles, zdvoukolejnění ad.</t>
  </si>
  <si>
    <t>Zkoušky technologických vzorků odebraných ze štěrkového lože - Stanovení vlastností dle tab. 3.1 OTP - cca 80 km kolejí (443 ks kopaných sond) tj. 80 ks směsných vzorků</t>
  </si>
  <si>
    <t>Diagnostika vozovek - lokální stanovení obsahu PAU v asfaltech (sonda, odběr vzorku) - 46 přejezdů, 60 odběrů</t>
  </si>
  <si>
    <t>Vytýčení sond a polních zkoušek (286 vrtů+443 kopaných sond+78 kopaných sond mosty+3 DP)</t>
  </si>
  <si>
    <t>Vytyčení a ověření podzemních inž. sítí, vč. event. kopaných sond prováděných za tímto účelem (odhad 100 pozic)</t>
  </si>
  <si>
    <t>Inženýring zajištění využívání cizích pozemků a objektů, související technické práce s touto činností - 286 vrtů mimo drážní pozemky</t>
  </si>
  <si>
    <t>Pedologický průzkum - cca. 15 km zásahů mimo stávající trasu v šíři 40 m (předpoklad)</t>
  </si>
  <si>
    <t>Korozní průzkum - 124 mostních objektů</t>
  </si>
  <si>
    <t>Pronájem drážní techniky s obsluhou, přívěsných vozíků (předpokl. soukromého dopravce), vč. zajištění výkonů funkce OZOV a ZPŘS</t>
  </si>
  <si>
    <t>Kopané sondy v koleji, dynamické penetrace, statická zatěžovací zkouška, doprava, odběr vzorků, sled a řízení průzkumných prací, zásyp sond, strojní hutnění a podbíjení sousedních pražců 338 ks trať, 78 mosty</t>
  </si>
  <si>
    <t>Kopané sondy v koleji pro odběr vzorků, sled a řízení průzkumných prací, zásyp sond, strojní hutnění a podbíjení sousedních pražců 45 trať (pouze kontaminace)</t>
  </si>
  <si>
    <t>Odběr vzorků štěrkového lože na zkoušky dle OTP - technologické, vč. pomocných kopaných sond a dopravy do laboratoře cca 80 km kolejí (443 ks kopaných sond) tj. 80 ks směsných vzorků</t>
  </si>
  <si>
    <t>Příplatky za práce v nočních výlukách - pracovníci zhotovitele a jeho subdodavatelé na části železničního spodku - v případě realizace nočních výluk, předpoklad 20 nočních směn</t>
  </si>
  <si>
    <t>Realizační projekt, přípravné práce - zajištění kolejových výluk, jednání se ST, archivní rešerše, příprava průzkumných prací a rekognoskace lokality</t>
  </si>
  <si>
    <t>11.</t>
  </si>
  <si>
    <t>12.</t>
  </si>
  <si>
    <t>Dynamické penetrační zkoušky, vč. přípravy a likvidace pracoviště (nad rámec oddílu.7)</t>
  </si>
  <si>
    <t>11.6 Výkaz výměr</t>
  </si>
  <si>
    <t>dílčí mezisoučet - pol. 4.</t>
  </si>
  <si>
    <t>Chemické analýzy dle vyhlášky č. 273/2021 Sb. - dle tab. 10.1, 10.2, 5.1, 5.2. a 5.3 - odběry z kolejí; 443 kopaných sond - 150 směsných vorků × 3  vrstvy (štěrk,konstrukční vrstva, zemní pláň)</t>
  </si>
  <si>
    <t>Geofyzikální měření ve smyslu S4 pro posouzení homogenity pražcového podloží, vč. přepravy měřící skupiny, geodetického zaměření dílčích bodů a vyhodnocení měření, cca 80 km kolejí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</si>
</sst>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33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10"/>
      <name val="Arial CE"/>
      <family val="2"/>
      <charset val="238"/>
    </font>
    <font>
      <b/>
      <sz val="9"/>
      <name val="Arial CE"/>
      <charset val="238"/>
    </font>
    <font>
      <sz val="10"/>
      <color rgb="FFFF0000"/>
      <name val="Arial CE"/>
      <family val="2"/>
      <charset val="238"/>
    </font>
    <font>
      <b/>
      <sz val="12"/>
      <name val="Arial CE"/>
      <charset val="238"/>
    </font>
    <font>
      <sz val="12"/>
      <name val="Times New Roman"/>
      <family val="1"/>
      <charset val="238"/>
    </font>
    <font>
      <sz val="12"/>
      <name val="Arial CE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 CE"/>
      <charset val="238"/>
    </font>
    <font>
      <sz val="8"/>
      <name val="Times New Roman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78">
    <xf numFmtId="0" fontId="0" fillId="0" borderId="0" xfId="0"/>
    <xf numFmtId="0" fontId="7" fillId="0" borderId="0" xfId="0" applyFont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1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164" fontId="18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0" fontId="19" fillId="0" borderId="0" xfId="0" applyFont="1"/>
    <xf numFmtId="0" fontId="18" fillId="0" borderId="11" xfId="0" applyFont="1" applyBorder="1" applyAlignment="1">
      <alignment horizontal="right"/>
    </xf>
    <xf numFmtId="0" fontId="18" fillId="0" borderId="0" xfId="0" applyFont="1" applyAlignment="1">
      <alignment horizontal="right"/>
    </xf>
    <xf numFmtId="164" fontId="18" fillId="0" borderId="10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right"/>
    </xf>
    <xf numFmtId="0" fontId="22" fillId="0" borderId="0" xfId="0" applyFont="1" applyAlignment="1">
      <alignment horizontal="justify"/>
    </xf>
    <xf numFmtId="0" fontId="2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1" fontId="9" fillId="0" borderId="12" xfId="0" applyNumberFormat="1" applyFont="1" applyBorder="1" applyAlignment="1">
      <alignment horizontal="right"/>
    </xf>
    <xf numFmtId="0" fontId="18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2" fillId="0" borderId="5" xfId="0" applyFont="1" applyBorder="1" applyAlignment="1">
      <alignment horizontal="left"/>
    </xf>
    <xf numFmtId="164" fontId="12" fillId="0" borderId="7" xfId="0" applyNumberFormat="1" applyFont="1" applyBorder="1" applyAlignment="1">
      <alignment horizontal="right"/>
    </xf>
    <xf numFmtId="0" fontId="12" fillId="0" borderId="14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center"/>
    </xf>
    <xf numFmtId="3" fontId="18" fillId="0" borderId="14" xfId="0" applyNumberFormat="1" applyFon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center"/>
    </xf>
    <xf numFmtId="3" fontId="18" fillId="0" borderId="11" xfId="0" applyNumberFormat="1" applyFont="1" applyBorder="1" applyAlignment="1">
      <alignment horizontal="center"/>
    </xf>
    <xf numFmtId="3" fontId="18" fillId="0" borderId="0" xfId="0" applyNumberFormat="1" applyFont="1" applyAlignment="1">
      <alignment horizontal="center"/>
    </xf>
    <xf numFmtId="3" fontId="0" fillId="0" borderId="0" xfId="0" applyNumberFormat="1"/>
    <xf numFmtId="3" fontId="3" fillId="0" borderId="10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18" fillId="0" borderId="15" xfId="0" applyNumberFormat="1" applyFont="1" applyBorder="1" applyAlignment="1">
      <alignment horizontal="right"/>
    </xf>
    <xf numFmtId="1" fontId="7" fillId="0" borderId="16" xfId="0" quotePrefix="1" applyNumberFormat="1" applyFont="1" applyBorder="1" applyAlignment="1">
      <alignment horizontal="right"/>
    </xf>
    <xf numFmtId="0" fontId="0" fillId="0" borderId="3" xfId="0" applyBorder="1"/>
    <xf numFmtId="3" fontId="0" fillId="0" borderId="16" xfId="0" applyNumberFormat="1" applyBorder="1"/>
    <xf numFmtId="166" fontId="4" fillId="0" borderId="17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18" fillId="0" borderId="10" xfId="0" applyNumberFormat="1" applyFont="1" applyBorder="1" applyAlignment="1">
      <alignment horizontal="right"/>
    </xf>
    <xf numFmtId="3" fontId="13" fillId="0" borderId="18" xfId="0" applyNumberFormat="1" applyFont="1" applyBorder="1" applyAlignment="1">
      <alignment horizontal="right"/>
    </xf>
    <xf numFmtId="3" fontId="12" fillId="0" borderId="24" xfId="0" applyNumberFormat="1" applyFont="1" applyBorder="1" applyAlignment="1">
      <alignment horizontal="center"/>
    </xf>
    <xf numFmtId="0" fontId="7" fillId="0" borderId="25" xfId="0" applyFont="1" applyBorder="1"/>
    <xf numFmtId="3" fontId="3" fillId="0" borderId="10" xfId="0" applyNumberFormat="1" applyFont="1" applyBorder="1" applyAlignment="1">
      <alignment horizontal="right" vertical="top"/>
    </xf>
    <xf numFmtId="166" fontId="12" fillId="0" borderId="27" xfId="0" applyNumberFormat="1" applyFont="1" applyBorder="1" applyAlignment="1">
      <alignment horizontal="right"/>
    </xf>
    <xf numFmtId="0" fontId="23" fillId="0" borderId="0" xfId="0" applyFont="1"/>
    <xf numFmtId="1" fontId="7" fillId="0" borderId="12" xfId="0" quotePrefix="1" applyNumberFormat="1" applyFont="1" applyBorder="1" applyAlignment="1">
      <alignment horizontal="right"/>
    </xf>
    <xf numFmtId="3" fontId="0" fillId="0" borderId="12" xfId="0" applyNumberFormat="1" applyBorder="1"/>
    <xf numFmtId="166" fontId="4" fillId="0" borderId="10" xfId="0" applyNumberFormat="1" applyFont="1" applyBorder="1" applyAlignment="1">
      <alignment horizontal="right"/>
    </xf>
    <xf numFmtId="3" fontId="9" fillId="3" borderId="12" xfId="0" applyNumberFormat="1" applyFont="1" applyFill="1" applyBorder="1" applyAlignment="1">
      <alignment horizontal="right"/>
    </xf>
    <xf numFmtId="3" fontId="11" fillId="3" borderId="1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0" fontId="28" fillId="0" borderId="0" xfId="0" applyFont="1"/>
    <xf numFmtId="164" fontId="29" fillId="0" borderId="10" xfId="0" applyNumberFormat="1" applyFont="1" applyBorder="1" applyAlignment="1">
      <alignment horizontal="center"/>
    </xf>
    <xf numFmtId="3" fontId="5" fillId="3" borderId="12" xfId="0" applyNumberFormat="1" applyFont="1" applyFill="1" applyBorder="1" applyAlignment="1">
      <alignment horizontal="right"/>
    </xf>
    <xf numFmtId="3" fontId="3" fillId="3" borderId="26" xfId="0" applyNumberFormat="1" applyFont="1" applyFill="1" applyBorder="1" applyAlignment="1">
      <alignment horizontal="right"/>
    </xf>
    <xf numFmtId="0" fontId="9" fillId="0" borderId="1" xfId="0" quotePrefix="1" applyFont="1" applyBorder="1" applyAlignment="1">
      <alignment horizontal="righ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49" fontId="2" fillId="0" borderId="1" xfId="0" applyNumberFormat="1" applyFont="1" applyBorder="1" applyAlignment="1">
      <alignment horizontal="right"/>
    </xf>
    <xf numFmtId="0" fontId="9" fillId="0" borderId="2" xfId="0" applyFont="1" applyBorder="1"/>
    <xf numFmtId="1" fontId="3" fillId="0" borderId="12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1" fontId="7" fillId="0" borderId="12" xfId="0" applyNumberFormat="1" applyFont="1" applyBorder="1" applyAlignment="1">
      <alignment horizontal="right"/>
    </xf>
    <xf numFmtId="3" fontId="26" fillId="0" borderId="12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 vertical="top"/>
    </xf>
    <xf numFmtId="0" fontId="31" fillId="0" borderId="1" xfId="0" applyFont="1" applyBorder="1" applyAlignment="1">
      <alignment horizontal="right"/>
    </xf>
    <xf numFmtId="0" fontId="7" fillId="0" borderId="1" xfId="0" quotePrefix="1" applyFont="1" applyBorder="1" applyAlignment="1">
      <alignment horizontal="right"/>
    </xf>
    <xf numFmtId="0" fontId="12" fillId="0" borderId="1" xfId="0" quotePrefix="1" applyFont="1" applyBorder="1" applyAlignment="1">
      <alignment horizontal="right"/>
    </xf>
    <xf numFmtId="1" fontId="12" fillId="0" borderId="12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/>
    </xf>
    <xf numFmtId="49" fontId="9" fillId="0" borderId="1" xfId="0" quotePrefix="1" applyNumberFormat="1" applyFont="1" applyBorder="1" applyAlignment="1">
      <alignment horizontal="right"/>
    </xf>
    <xf numFmtId="1" fontId="9" fillId="0" borderId="12" xfId="0" applyNumberFormat="1" applyFont="1" applyBorder="1" applyAlignment="1">
      <alignment horizontal="right" vertical="top"/>
    </xf>
    <xf numFmtId="0" fontId="7" fillId="0" borderId="28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2" fillId="0" borderId="23" xfId="0" applyFont="1" applyBorder="1" applyAlignment="1">
      <alignment horizontal="right"/>
    </xf>
    <xf numFmtId="0" fontId="12" fillId="0" borderId="24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3" fontId="7" fillId="0" borderId="6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right"/>
    </xf>
    <xf numFmtId="3" fontId="7" fillId="0" borderId="9" xfId="0" applyNumberFormat="1" applyFont="1" applyBorder="1" applyAlignment="1">
      <alignment horizontal="right"/>
    </xf>
    <xf numFmtId="0" fontId="18" fillId="0" borderId="21" xfId="0" applyFont="1" applyBorder="1" applyAlignment="1">
      <alignment horizontal="left"/>
    </xf>
    <xf numFmtId="0" fontId="18" fillId="0" borderId="21" xfId="0" applyFont="1" applyBorder="1" applyAlignment="1">
      <alignment horizontal="center"/>
    </xf>
    <xf numFmtId="3" fontId="18" fillId="0" borderId="21" xfId="0" applyNumberFormat="1" applyFont="1" applyBorder="1" applyAlignment="1">
      <alignment horizontal="right"/>
    </xf>
    <xf numFmtId="3" fontId="18" fillId="0" borderId="22" xfId="0" applyNumberFormat="1" applyFont="1" applyBorder="1" applyAlignment="1">
      <alignment horizontal="right"/>
    </xf>
    <xf numFmtId="0" fontId="12" fillId="0" borderId="2" xfId="0" applyFont="1" applyBorder="1"/>
    <xf numFmtId="0" fontId="9" fillId="0" borderId="19" xfId="0" applyFont="1" applyBorder="1" applyAlignment="1">
      <alignment horizontal="center"/>
    </xf>
    <xf numFmtId="3" fontId="7" fillId="0" borderId="18" xfId="0" applyNumberFormat="1" applyFont="1" applyBorder="1" applyAlignment="1">
      <alignment horizontal="right"/>
    </xf>
    <xf numFmtId="0" fontId="7" fillId="0" borderId="29" xfId="0" applyFont="1" applyBorder="1" applyAlignment="1">
      <alignment horizontal="center"/>
    </xf>
    <xf numFmtId="0" fontId="12" fillId="0" borderId="24" xfId="0" applyFont="1" applyBorder="1"/>
    <xf numFmtId="165" fontId="12" fillId="0" borderId="24" xfId="0" applyNumberFormat="1" applyFont="1" applyBorder="1" applyAlignment="1">
      <alignment horizontal="center"/>
    </xf>
    <xf numFmtId="0" fontId="7" fillId="0" borderId="0" xfId="0" quotePrefix="1" applyFont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19" xfId="0" applyFont="1" applyBorder="1"/>
    <xf numFmtId="3" fontId="0" fillId="0" borderId="7" xfId="0" applyNumberFormat="1" applyBorder="1"/>
    <xf numFmtId="3" fontId="0" fillId="0" borderId="9" xfId="0" applyNumberFormat="1" applyBorder="1"/>
    <xf numFmtId="0" fontId="30" fillId="0" borderId="1" xfId="0" applyFont="1" applyBorder="1" applyAlignment="1">
      <alignment horizontal="left" vertical="center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29" fillId="0" borderId="0" xfId="0" applyFont="1"/>
    <xf numFmtId="0" fontId="29" fillId="0" borderId="0" xfId="0" applyFont="1" applyAlignment="1">
      <alignment horizontal="center"/>
    </xf>
    <xf numFmtId="3" fontId="2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16" fillId="0" borderId="0" xfId="0" applyFont="1"/>
    <xf numFmtId="2" fontId="16" fillId="0" borderId="0" xfId="0" applyNumberFormat="1" applyFont="1"/>
    <xf numFmtId="0" fontId="9" fillId="0" borderId="0" xfId="0" applyFont="1" applyAlignment="1">
      <alignment horizontal="left"/>
    </xf>
    <xf numFmtId="0" fontId="24" fillId="0" borderId="0" xfId="0" applyFont="1"/>
    <xf numFmtId="0" fontId="0" fillId="0" borderId="0" xfId="0" applyAlignment="1">
      <alignment horizontal="center"/>
    </xf>
    <xf numFmtId="0" fontId="16" fillId="0" borderId="0" xfId="0" applyFont="1" applyAlignment="1">
      <alignment horizontal="left"/>
    </xf>
    <xf numFmtId="0" fontId="9" fillId="0" borderId="0" xfId="0" quotePrefix="1" applyFont="1" applyAlignment="1">
      <alignment horizontal="left"/>
    </xf>
    <xf numFmtId="0" fontId="8" fillId="0" borderId="0" xfId="0" applyFont="1"/>
    <xf numFmtId="0" fontId="20" fillId="0" borderId="0" xfId="0" applyFont="1"/>
    <xf numFmtId="0" fontId="3" fillId="0" borderId="0" xfId="0" quotePrefix="1" applyFont="1" applyAlignment="1">
      <alignment horizontal="left"/>
    </xf>
    <xf numFmtId="0" fontId="4" fillId="0" borderId="0" xfId="0" applyFont="1"/>
    <xf numFmtId="0" fontId="21" fillId="0" borderId="0" xfId="0" applyFont="1"/>
    <xf numFmtId="0" fontId="3" fillId="0" borderId="0" xfId="0" applyFont="1" applyAlignment="1">
      <alignment horizontal="center"/>
    </xf>
    <xf numFmtId="0" fontId="14" fillId="0" borderId="0" xfId="0" quotePrefix="1" applyFont="1" applyAlignment="1">
      <alignment horizontal="right"/>
    </xf>
    <xf numFmtId="0" fontId="15" fillId="0" borderId="0" xfId="0" applyFont="1"/>
    <xf numFmtId="3" fontId="15" fillId="0" borderId="0" xfId="0" applyNumberFormat="1" applyFont="1"/>
    <xf numFmtId="0" fontId="15" fillId="0" borderId="0" xfId="0" applyFont="1" applyAlignment="1">
      <alignment horizontal="center"/>
    </xf>
    <xf numFmtId="0" fontId="3" fillId="0" borderId="0" xfId="0" applyFo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3" borderId="6" xfId="0" applyFont="1" applyFill="1" applyBorder="1" applyAlignment="1">
      <alignment horizontal="center"/>
    </xf>
    <xf numFmtId="0" fontId="27" fillId="0" borderId="1" xfId="0" applyFont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10" xfId="0" applyFont="1" applyBorder="1" applyAlignment="1">
      <alignment horizontal="left"/>
    </xf>
    <xf numFmtId="0" fontId="22" fillId="0" borderId="0" xfId="0" applyFont="1" applyAlignment="1">
      <alignment horizontal="right"/>
    </xf>
    <xf numFmtId="0" fontId="0" fillId="0" borderId="0" xfId="0" applyAlignment="1">
      <alignment horizontal="right"/>
    </xf>
    <xf numFmtId="3" fontId="3" fillId="0" borderId="12" xfId="0" applyNumberFormat="1" applyFont="1" applyFill="1" applyBorder="1" applyAlignment="1">
      <alignment horizontal="right"/>
    </xf>
    <xf numFmtId="3" fontId="6" fillId="0" borderId="12" xfId="0" applyNumberFormat="1" applyFont="1" applyFill="1" applyBorder="1" applyAlignment="1">
      <alignment horizontal="right"/>
    </xf>
    <xf numFmtId="3" fontId="6" fillId="0" borderId="26" xfId="0" applyNumberFormat="1" applyFont="1" applyFill="1" applyBorder="1" applyAlignment="1">
      <alignment horizontal="right"/>
    </xf>
  </cellXfs>
  <cellStyles count="2">
    <cellStyle name="Normální" xfId="0" builtinId="0"/>
    <cellStyle name="Styl 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A9CAF-99B5-4AC5-8155-5EC75EEF401A}">
  <sheetPr>
    <pageSetUpPr fitToPage="1"/>
  </sheetPr>
  <dimension ref="A1:K195"/>
  <sheetViews>
    <sheetView tabSelected="1" view="pageBreakPreview" topLeftCell="A52" zoomScale="115" zoomScaleNormal="115" zoomScaleSheetLayoutView="115" workbookViewId="0">
      <selection activeCell="G76" sqref="G76"/>
    </sheetView>
  </sheetViews>
  <sheetFormatPr defaultRowHeight="12.75" x14ac:dyDescent="0.2"/>
  <cols>
    <col min="1" max="1" width="5.6640625" style="9" customWidth="1"/>
    <col min="2" max="2" width="5" style="1" customWidth="1"/>
    <col min="3" max="3" width="22.6640625" style="4" customWidth="1"/>
    <col min="4" max="4" width="15.1640625" style="4" customWidth="1"/>
    <col min="5" max="5" width="13.33203125" style="4" customWidth="1"/>
    <col min="6" max="6" width="124" style="4" customWidth="1"/>
    <col min="7" max="7" width="8.5" style="37" customWidth="1"/>
    <col min="8" max="8" width="13.1640625" style="1" customWidth="1"/>
    <col min="9" max="9" width="11.1640625" style="47" customWidth="1"/>
    <col min="10" max="10" width="19.5" style="8" customWidth="1"/>
  </cols>
  <sheetData>
    <row r="1" spans="1:10" x14ac:dyDescent="0.2">
      <c r="A1" s="41"/>
      <c r="B1" s="22"/>
      <c r="C1" s="14"/>
      <c r="D1" s="14"/>
      <c r="E1" s="14"/>
      <c r="F1" s="14"/>
      <c r="G1" s="22"/>
      <c r="H1" s="169" t="s">
        <v>39</v>
      </c>
      <c r="I1" s="169"/>
      <c r="J1" s="42"/>
    </row>
    <row r="2" spans="1:10" s="80" customFormat="1" ht="15.75" x14ac:dyDescent="0.25">
      <c r="A2" s="170" t="s">
        <v>101</v>
      </c>
      <c r="B2" s="171"/>
      <c r="C2" s="171"/>
      <c r="D2" s="171"/>
      <c r="E2" s="171"/>
      <c r="F2" s="171"/>
      <c r="G2" s="171"/>
      <c r="H2" s="171"/>
      <c r="I2" s="171"/>
      <c r="J2" s="172"/>
    </row>
    <row r="3" spans="1:10" s="80" customFormat="1" ht="16.5" thickBot="1" x14ac:dyDescent="0.3">
      <c r="A3" s="128" t="s">
        <v>56</v>
      </c>
      <c r="B3" s="129"/>
      <c r="C3" s="130" t="s">
        <v>72</v>
      </c>
      <c r="D3" s="131"/>
      <c r="E3" s="131"/>
      <c r="F3" s="131"/>
      <c r="G3" s="132"/>
      <c r="H3" s="132"/>
      <c r="I3" s="133"/>
      <c r="J3" s="81"/>
    </row>
    <row r="4" spans="1:10" x14ac:dyDescent="0.2">
      <c r="A4" s="10" t="s">
        <v>0</v>
      </c>
      <c r="B4" s="11"/>
      <c r="C4" s="12" t="s">
        <v>1</v>
      </c>
      <c r="D4" s="13"/>
      <c r="E4" s="13"/>
      <c r="F4" s="13"/>
      <c r="G4" s="43" t="s">
        <v>27</v>
      </c>
      <c r="H4" s="14"/>
      <c r="I4" s="48" t="s">
        <v>2</v>
      </c>
      <c r="J4" s="15" t="s">
        <v>3</v>
      </c>
    </row>
    <row r="5" spans="1:10" ht="12" customHeight="1" thickBot="1" x14ac:dyDescent="0.25">
      <c r="A5" s="16"/>
      <c r="B5" s="17"/>
      <c r="C5" s="18"/>
      <c r="D5" s="18"/>
      <c r="E5" s="18"/>
      <c r="F5" s="18"/>
      <c r="G5" s="44" t="s">
        <v>29</v>
      </c>
      <c r="H5" s="19" t="s">
        <v>2</v>
      </c>
      <c r="I5" s="49" t="s">
        <v>3</v>
      </c>
      <c r="J5" s="20" t="s">
        <v>4</v>
      </c>
    </row>
    <row r="6" spans="1:10" ht="6" customHeight="1" x14ac:dyDescent="0.2">
      <c r="A6" s="21"/>
      <c r="B6" s="22"/>
      <c r="C6" s="14"/>
      <c r="D6" s="14"/>
      <c r="E6" s="14"/>
      <c r="F6" s="14"/>
      <c r="G6" s="45"/>
      <c r="H6" s="22"/>
      <c r="I6" s="50"/>
      <c r="J6" s="23"/>
    </row>
    <row r="7" spans="1:10" s="5" customFormat="1" ht="12.75" customHeight="1" x14ac:dyDescent="0.2">
      <c r="A7" s="92" t="s">
        <v>5</v>
      </c>
      <c r="B7" s="134"/>
      <c r="C7" s="135" t="s">
        <v>6</v>
      </c>
      <c r="D7" s="136"/>
      <c r="E7" s="4"/>
      <c r="F7" s="4"/>
      <c r="G7" s="93"/>
      <c r="H7" s="137"/>
      <c r="I7" s="94"/>
      <c r="J7" s="95"/>
    </row>
    <row r="8" spans="1:10" s="2" customFormat="1" ht="12.75" customHeight="1" x14ac:dyDescent="0.2">
      <c r="A8" s="84" t="str">
        <f>A7</f>
        <v>1.</v>
      </c>
      <c r="B8" s="138"/>
      <c r="C8" s="139" t="s">
        <v>46</v>
      </c>
      <c r="D8" s="140"/>
      <c r="E8" s="141"/>
      <c r="F8" s="142"/>
      <c r="G8" s="38"/>
      <c r="H8" s="143"/>
      <c r="I8" s="96"/>
      <c r="J8" s="95"/>
    </row>
    <row r="9" spans="1:10" s="2" customFormat="1" ht="12.75" customHeight="1" x14ac:dyDescent="0.2">
      <c r="A9" s="84" t="str">
        <f t="shared" ref="A9" si="0">A8</f>
        <v>1.</v>
      </c>
      <c r="B9" s="144" t="s">
        <v>5</v>
      </c>
      <c r="C9" s="145" t="s">
        <v>76</v>
      </c>
      <c r="D9" s="146"/>
      <c r="E9" s="146"/>
      <c r="F9" s="146"/>
      <c r="G9" s="97">
        <f>1593+658</f>
        <v>2251</v>
      </c>
      <c r="H9" s="147" t="s">
        <v>7</v>
      </c>
      <c r="I9" s="77"/>
      <c r="J9" s="71">
        <f t="shared" ref="J9" si="1">G9*(I9)</f>
        <v>0</v>
      </c>
    </row>
    <row r="10" spans="1:10" s="2" customFormat="1" ht="12.75" customHeight="1" x14ac:dyDescent="0.2">
      <c r="A10" s="84"/>
      <c r="B10" s="148"/>
      <c r="C10" s="139" t="s">
        <v>28</v>
      </c>
      <c r="D10" s="149"/>
      <c r="E10" s="150"/>
      <c r="F10" s="149"/>
      <c r="G10" s="38"/>
      <c r="H10" s="148"/>
      <c r="I10" s="96"/>
      <c r="J10" s="56"/>
    </row>
    <row r="11" spans="1:10" s="2" customFormat="1" ht="12.75" customHeight="1" x14ac:dyDescent="0.2">
      <c r="A11" s="98" t="s">
        <v>5</v>
      </c>
      <c r="B11" s="148" t="s">
        <v>40</v>
      </c>
      <c r="C11" s="151" t="s">
        <v>70</v>
      </c>
      <c r="D11" s="142"/>
      <c r="E11" s="142"/>
      <c r="F11" s="142"/>
      <c r="G11" s="38">
        <f>126+160</f>
        <v>286</v>
      </c>
      <c r="H11" s="143" t="s">
        <v>31</v>
      </c>
      <c r="I11" s="77"/>
      <c r="J11" s="56">
        <f t="shared" ref="J11:J14" si="2">G11*(I11)</f>
        <v>0</v>
      </c>
    </row>
    <row r="12" spans="1:10" s="5" customFormat="1" ht="12.75" customHeight="1" x14ac:dyDescent="0.2">
      <c r="A12" s="98" t="s">
        <v>5</v>
      </c>
      <c r="B12" s="148" t="s">
        <v>11</v>
      </c>
      <c r="C12" s="151" t="s">
        <v>30</v>
      </c>
      <c r="D12" s="142"/>
      <c r="E12" s="142"/>
      <c r="F12" s="142"/>
      <c r="G12" s="38">
        <f>G9</f>
        <v>2251</v>
      </c>
      <c r="H12" s="143" t="s">
        <v>16</v>
      </c>
      <c r="I12" s="77"/>
      <c r="J12" s="56">
        <f t="shared" si="2"/>
        <v>0</v>
      </c>
    </row>
    <row r="13" spans="1:10" s="5" customFormat="1" ht="12.75" customHeight="1" x14ac:dyDescent="0.2">
      <c r="A13" s="98" t="s">
        <v>5</v>
      </c>
      <c r="B13" s="148" t="s">
        <v>15</v>
      </c>
      <c r="C13" s="151" t="s">
        <v>71</v>
      </c>
      <c r="D13" s="142"/>
      <c r="E13" s="142"/>
      <c r="F13" s="142"/>
      <c r="G13" s="38">
        <v>1</v>
      </c>
      <c r="H13" s="148" t="s">
        <v>49</v>
      </c>
      <c r="I13" s="78"/>
      <c r="J13" s="56">
        <f t="shared" si="2"/>
        <v>0</v>
      </c>
    </row>
    <row r="14" spans="1:10" s="2" customFormat="1" ht="12.75" customHeight="1" x14ac:dyDescent="0.2">
      <c r="A14" s="98" t="s">
        <v>5</v>
      </c>
      <c r="B14" s="148" t="s">
        <v>17</v>
      </c>
      <c r="C14" s="151" t="s">
        <v>69</v>
      </c>
      <c r="D14" s="152"/>
      <c r="E14" s="152"/>
      <c r="F14" s="152"/>
      <c r="G14" s="38">
        <v>1</v>
      </c>
      <c r="H14" s="148" t="s">
        <v>49</v>
      </c>
      <c r="I14" s="77"/>
      <c r="J14" s="56">
        <f t="shared" si="2"/>
        <v>0</v>
      </c>
    </row>
    <row r="15" spans="1:10" s="5" customFormat="1" ht="12.75" customHeight="1" x14ac:dyDescent="0.2">
      <c r="A15" s="98" t="s">
        <v>5</v>
      </c>
      <c r="B15" s="153"/>
      <c r="C15" s="154" t="s">
        <v>50</v>
      </c>
      <c r="D15" s="136"/>
      <c r="E15" s="136"/>
      <c r="F15" s="136"/>
      <c r="G15" s="101"/>
      <c r="H15" s="1"/>
      <c r="I15" s="46"/>
      <c r="J15" s="56"/>
    </row>
    <row r="16" spans="1:10" s="5" customFormat="1" x14ac:dyDescent="0.2">
      <c r="A16" s="98" t="s">
        <v>5</v>
      </c>
      <c r="B16" s="148" t="s">
        <v>19</v>
      </c>
      <c r="C16" s="155" t="s">
        <v>74</v>
      </c>
      <c r="D16" s="156"/>
      <c r="E16" s="156"/>
      <c r="F16" s="157"/>
      <c r="G16" s="38">
        <f>286*1.5</f>
        <v>429</v>
      </c>
      <c r="H16" s="148" t="s">
        <v>13</v>
      </c>
      <c r="I16" s="77"/>
      <c r="J16" s="56">
        <f t="shared" ref="J16:J17" si="3">G16*(I16)</f>
        <v>0</v>
      </c>
    </row>
    <row r="17" spans="1:10" s="5" customFormat="1" x14ac:dyDescent="0.2">
      <c r="A17" s="98" t="s">
        <v>5</v>
      </c>
      <c r="B17" s="148" t="s">
        <v>21</v>
      </c>
      <c r="C17" s="158" t="s">
        <v>75</v>
      </c>
      <c r="D17" s="159"/>
      <c r="E17" s="159"/>
      <c r="F17" s="160"/>
      <c r="G17" s="91">
        <v>10</v>
      </c>
      <c r="H17" s="161" t="s">
        <v>13</v>
      </c>
      <c r="I17" s="79"/>
      <c r="J17" s="56">
        <f t="shared" si="3"/>
        <v>0</v>
      </c>
    </row>
    <row r="18" spans="1:10" s="5" customFormat="1" x14ac:dyDescent="0.2">
      <c r="A18" s="98" t="s">
        <v>5</v>
      </c>
      <c r="B18" s="148" t="s">
        <v>23</v>
      </c>
      <c r="C18" s="155" t="s">
        <v>73</v>
      </c>
      <c r="D18" s="156"/>
      <c r="E18" s="156"/>
      <c r="F18" s="157"/>
      <c r="G18" s="38">
        <f>126*1.3</f>
        <v>163.80000000000001</v>
      </c>
      <c r="H18" s="148" t="s">
        <v>13</v>
      </c>
      <c r="I18" s="77"/>
      <c r="J18" s="56">
        <f>G18*(I18)</f>
        <v>0</v>
      </c>
    </row>
    <row r="19" spans="1:10" s="2" customFormat="1" ht="12.75" customHeight="1" thickBot="1" x14ac:dyDescent="0.25">
      <c r="A19" s="99"/>
      <c r="B19" s="1"/>
      <c r="C19" s="85" t="s">
        <v>8</v>
      </c>
      <c r="D19" s="86" t="s">
        <v>9</v>
      </c>
      <c r="E19" s="87"/>
      <c r="F19" s="88"/>
      <c r="G19" s="59"/>
      <c r="H19" s="60"/>
      <c r="I19" s="61"/>
      <c r="J19" s="62">
        <f>SUM(J9:J18)</f>
        <v>0</v>
      </c>
    </row>
    <row r="20" spans="1:10" s="2" customFormat="1" ht="12.75" customHeight="1" thickTop="1" x14ac:dyDescent="0.2">
      <c r="A20" s="99"/>
      <c r="B20" s="1"/>
      <c r="C20" s="162"/>
      <c r="D20" s="163"/>
      <c r="E20" s="164"/>
      <c r="F20" s="165"/>
      <c r="G20" s="74"/>
      <c r="H20"/>
      <c r="I20" s="75"/>
      <c r="J20" s="76"/>
    </row>
    <row r="21" spans="1:10" s="2" customFormat="1" ht="12.75" customHeight="1" x14ac:dyDescent="0.2">
      <c r="A21" s="100" t="s">
        <v>40</v>
      </c>
      <c r="B21" s="24"/>
      <c r="C21" s="135" t="s">
        <v>53</v>
      </c>
      <c r="D21" s="136"/>
      <c r="E21" s="136"/>
      <c r="F21" s="136"/>
      <c r="G21" s="101"/>
      <c r="H21" s="1"/>
      <c r="I21" s="46"/>
      <c r="J21" s="56"/>
    </row>
    <row r="22" spans="1:10" s="2" customFormat="1" ht="12.75" customHeight="1" x14ac:dyDescent="0.2">
      <c r="A22" s="84" t="s">
        <v>40</v>
      </c>
      <c r="B22" s="148" t="s">
        <v>5</v>
      </c>
      <c r="C22" s="155" t="s">
        <v>100</v>
      </c>
      <c r="F22" s="142"/>
      <c r="G22" s="38">
        <v>30</v>
      </c>
      <c r="H22" s="148" t="s">
        <v>7</v>
      </c>
      <c r="I22" s="79"/>
      <c r="J22" s="56">
        <f t="shared" ref="J22:J23" si="4">G22*(I22)</f>
        <v>0</v>
      </c>
    </row>
    <row r="23" spans="1:10" s="2" customFormat="1" ht="12.75" customHeight="1" x14ac:dyDescent="0.2">
      <c r="A23" s="84" t="s">
        <v>40</v>
      </c>
      <c r="B23" s="148" t="s">
        <v>40</v>
      </c>
      <c r="C23" s="151" t="s">
        <v>47</v>
      </c>
      <c r="F23" s="166"/>
      <c r="G23" s="38">
        <v>1</v>
      </c>
      <c r="H23" s="148" t="s">
        <v>49</v>
      </c>
      <c r="I23" s="77"/>
      <c r="J23" s="56">
        <f t="shared" si="4"/>
        <v>0</v>
      </c>
    </row>
    <row r="24" spans="1:10" s="2" customFormat="1" ht="12.75" customHeight="1" thickBot="1" x14ac:dyDescent="0.25">
      <c r="A24" s="99"/>
      <c r="B24" s="1"/>
      <c r="C24" s="85" t="s">
        <v>42</v>
      </c>
      <c r="D24" s="86" t="s">
        <v>9</v>
      </c>
      <c r="E24" s="87"/>
      <c r="F24" s="88"/>
      <c r="G24" s="59"/>
      <c r="H24" s="60"/>
      <c r="I24" s="61"/>
      <c r="J24" s="62">
        <f>SUM(J22:J23)</f>
        <v>0</v>
      </c>
    </row>
    <row r="25" spans="1:10" s="2" customFormat="1" ht="12.75" customHeight="1" thickTop="1" x14ac:dyDescent="0.2">
      <c r="A25" s="100"/>
      <c r="B25" s="24"/>
      <c r="C25" s="135"/>
      <c r="D25" s="136"/>
      <c r="E25" s="136"/>
      <c r="F25" s="136"/>
      <c r="G25" s="101"/>
      <c r="H25" s="1"/>
      <c r="I25" s="46"/>
      <c r="J25" s="56"/>
    </row>
    <row r="26" spans="1:10" s="2" customFormat="1" ht="12.75" customHeight="1" x14ac:dyDescent="0.2">
      <c r="A26" s="89" t="s">
        <v>11</v>
      </c>
      <c r="B26" s="24"/>
      <c r="C26" s="167" t="s">
        <v>65</v>
      </c>
      <c r="D26" s="136"/>
      <c r="E26" s="136"/>
      <c r="F26" s="136"/>
      <c r="G26" s="91"/>
      <c r="H26" s="1"/>
      <c r="I26" s="46"/>
      <c r="J26" s="26"/>
    </row>
    <row r="27" spans="1:10" s="2" customFormat="1" ht="12.75" customHeight="1" x14ac:dyDescent="0.2">
      <c r="A27" s="84" t="s">
        <v>11</v>
      </c>
      <c r="B27" s="148" t="s">
        <v>5</v>
      </c>
      <c r="C27" s="154" t="s">
        <v>77</v>
      </c>
      <c r="D27" s="142"/>
      <c r="E27" s="142"/>
      <c r="F27" s="90"/>
      <c r="G27" s="91">
        <v>20</v>
      </c>
      <c r="H27" s="148" t="s">
        <v>13</v>
      </c>
      <c r="I27" s="78"/>
      <c r="J27" s="56">
        <f t="shared" ref="J27:J28" si="5">G27*(I27)</f>
        <v>0</v>
      </c>
    </row>
    <row r="28" spans="1:10" s="2" customFormat="1" ht="12.75" customHeight="1" x14ac:dyDescent="0.2">
      <c r="A28" s="84" t="s">
        <v>11</v>
      </c>
      <c r="B28" s="148" t="s">
        <v>40</v>
      </c>
      <c r="C28" s="154" t="s">
        <v>78</v>
      </c>
      <c r="D28" s="142"/>
      <c r="E28" s="142"/>
      <c r="F28" s="142"/>
      <c r="G28" s="91">
        <v>160</v>
      </c>
      <c r="H28" s="148" t="s">
        <v>13</v>
      </c>
      <c r="I28" s="78"/>
      <c r="J28" s="56">
        <f t="shared" si="5"/>
        <v>0</v>
      </c>
    </row>
    <row r="29" spans="1:10" s="2" customFormat="1" ht="12.75" customHeight="1" thickBot="1" x14ac:dyDescent="0.25">
      <c r="A29" s="25"/>
      <c r="B29" s="1"/>
      <c r="C29" s="85" t="s">
        <v>14</v>
      </c>
      <c r="D29" s="86" t="s">
        <v>9</v>
      </c>
      <c r="E29" s="87"/>
      <c r="F29" s="88"/>
      <c r="G29" s="59"/>
      <c r="H29" s="60"/>
      <c r="I29" s="61"/>
      <c r="J29" s="62">
        <f>SUM(J27:J28)</f>
        <v>0</v>
      </c>
    </row>
    <row r="30" spans="1:10" s="2" customFormat="1" ht="12.75" customHeight="1" thickTop="1" x14ac:dyDescent="0.2">
      <c r="A30" s="25"/>
      <c r="B30" s="1"/>
      <c r="C30" s="162"/>
      <c r="D30" s="163"/>
      <c r="E30" s="164"/>
      <c r="F30" s="165"/>
      <c r="G30" s="74"/>
      <c r="H30"/>
      <c r="I30" s="75"/>
      <c r="J30" s="76"/>
    </row>
    <row r="31" spans="1:10" s="2" customFormat="1" ht="12.75" customHeight="1" x14ac:dyDescent="0.2">
      <c r="A31" s="89" t="s">
        <v>15</v>
      </c>
      <c r="B31" s="153"/>
      <c r="C31" s="135" t="s">
        <v>32</v>
      </c>
      <c r="D31" s="136"/>
      <c r="E31" s="136"/>
      <c r="F31" s="136"/>
      <c r="G31" s="101"/>
      <c r="H31" s="1"/>
      <c r="I31" s="102"/>
      <c r="J31" s="56"/>
    </row>
    <row r="32" spans="1:10" s="2" customFormat="1" ht="12.75" customHeight="1" x14ac:dyDescent="0.2">
      <c r="A32" s="84" t="s">
        <v>15</v>
      </c>
      <c r="B32" s="148" t="s">
        <v>5</v>
      </c>
      <c r="C32" s="151" t="s">
        <v>79</v>
      </c>
      <c r="D32" s="142"/>
      <c r="E32" s="142"/>
      <c r="F32" s="142"/>
      <c r="G32" s="38">
        <f>G16</f>
        <v>429</v>
      </c>
      <c r="H32" s="148" t="s">
        <v>10</v>
      </c>
      <c r="I32" s="77"/>
      <c r="J32" s="56">
        <f t="shared" ref="J32:J43" si="6">G32*(I32)</f>
        <v>0</v>
      </c>
    </row>
    <row r="33" spans="1:10" s="2" customFormat="1" ht="12.75" customHeight="1" x14ac:dyDescent="0.2">
      <c r="A33" s="84" t="s">
        <v>15</v>
      </c>
      <c r="B33" s="148" t="s">
        <v>40</v>
      </c>
      <c r="C33" s="151" t="s">
        <v>80</v>
      </c>
      <c r="D33" s="142"/>
      <c r="E33" s="142"/>
      <c r="F33" s="142"/>
      <c r="G33" s="38">
        <f>G18</f>
        <v>163.80000000000001</v>
      </c>
      <c r="H33" s="148" t="s">
        <v>10</v>
      </c>
      <c r="I33" s="77"/>
      <c r="J33" s="56">
        <f t="shared" si="6"/>
        <v>0</v>
      </c>
    </row>
    <row r="34" spans="1:10" s="2" customFormat="1" ht="12.75" customHeight="1" x14ac:dyDescent="0.2">
      <c r="A34" s="84" t="s">
        <v>15</v>
      </c>
      <c r="B34" s="148" t="s">
        <v>11</v>
      </c>
      <c r="C34" s="151" t="s">
        <v>81</v>
      </c>
      <c r="D34" s="142"/>
      <c r="E34" s="142"/>
      <c r="F34" s="142"/>
      <c r="G34" s="38">
        <f>G18</f>
        <v>163.80000000000001</v>
      </c>
      <c r="H34" s="148" t="s">
        <v>10</v>
      </c>
      <c r="I34" s="77"/>
      <c r="J34" s="56">
        <f t="shared" si="6"/>
        <v>0</v>
      </c>
    </row>
    <row r="35" spans="1:10" s="2" customFormat="1" ht="12.75" customHeight="1" x14ac:dyDescent="0.2">
      <c r="A35" s="84" t="s">
        <v>15</v>
      </c>
      <c r="B35" s="148" t="s">
        <v>15</v>
      </c>
      <c r="C35" s="151" t="s">
        <v>82</v>
      </c>
      <c r="D35" s="142"/>
      <c r="E35" s="142"/>
      <c r="F35" s="142"/>
      <c r="G35" s="38">
        <f>G34</f>
        <v>163.80000000000001</v>
      </c>
      <c r="H35" s="148" t="s">
        <v>10</v>
      </c>
      <c r="I35" s="77"/>
      <c r="J35" s="56">
        <f t="shared" si="6"/>
        <v>0</v>
      </c>
    </row>
    <row r="36" spans="1:10" s="2" customFormat="1" ht="12.75" customHeight="1" x14ac:dyDescent="0.2">
      <c r="A36" s="84" t="s">
        <v>15</v>
      </c>
      <c r="B36" s="148" t="s">
        <v>17</v>
      </c>
      <c r="C36" s="151" t="s">
        <v>83</v>
      </c>
      <c r="D36" s="142"/>
      <c r="E36" s="142"/>
      <c r="F36" s="142"/>
      <c r="G36" s="38">
        <v>20</v>
      </c>
      <c r="H36" s="148" t="s">
        <v>10</v>
      </c>
      <c r="I36" s="77"/>
      <c r="J36" s="56">
        <f t="shared" si="6"/>
        <v>0</v>
      </c>
    </row>
    <row r="37" spans="1:10" s="2" customFormat="1" ht="12.75" customHeight="1" x14ac:dyDescent="0.2">
      <c r="A37" s="84" t="s">
        <v>15</v>
      </c>
      <c r="B37" s="148" t="s">
        <v>19</v>
      </c>
      <c r="C37" s="151" t="s">
        <v>84</v>
      </c>
      <c r="D37" s="142"/>
      <c r="E37" s="142"/>
      <c r="F37" s="142"/>
      <c r="G37" s="38">
        <f>G17</f>
        <v>10</v>
      </c>
      <c r="H37" s="148" t="s">
        <v>10</v>
      </c>
      <c r="I37" s="77"/>
      <c r="J37" s="56">
        <f t="shared" si="6"/>
        <v>0</v>
      </c>
    </row>
    <row r="38" spans="1:10" s="2" customFormat="1" ht="12.75" customHeight="1" x14ac:dyDescent="0.2">
      <c r="A38" s="84" t="s">
        <v>15</v>
      </c>
      <c r="B38" s="148" t="s">
        <v>21</v>
      </c>
      <c r="C38" s="168" t="s">
        <v>43</v>
      </c>
      <c r="D38" s="166"/>
      <c r="E38" s="166"/>
      <c r="F38" s="166"/>
      <c r="G38" s="91">
        <f>G17</f>
        <v>10</v>
      </c>
      <c r="H38" s="148" t="s">
        <v>10</v>
      </c>
      <c r="I38" s="79"/>
      <c r="J38" s="56">
        <f t="shared" si="6"/>
        <v>0</v>
      </c>
    </row>
    <row r="39" spans="1:10" s="2" customFormat="1" ht="12.75" customHeight="1" x14ac:dyDescent="0.2">
      <c r="A39" s="84" t="s">
        <v>15</v>
      </c>
      <c r="B39" s="148" t="s">
        <v>23</v>
      </c>
      <c r="C39" s="151" t="s">
        <v>85</v>
      </c>
      <c r="D39" s="142"/>
      <c r="E39" s="142"/>
      <c r="F39" s="142"/>
      <c r="G39" s="91">
        <v>80</v>
      </c>
      <c r="H39" s="161" t="s">
        <v>13</v>
      </c>
      <c r="I39" s="79"/>
      <c r="J39" s="56">
        <f>G39*(I39)</f>
        <v>0</v>
      </c>
    </row>
    <row r="40" spans="1:10" s="2" customFormat="1" ht="12.75" customHeight="1" x14ac:dyDescent="0.2">
      <c r="A40" s="84" t="s">
        <v>15</v>
      </c>
      <c r="B40" s="148" t="s">
        <v>52</v>
      </c>
      <c r="C40" s="151" t="s">
        <v>33</v>
      </c>
      <c r="D40" s="142"/>
      <c r="E40" s="142"/>
      <c r="F40" s="142"/>
      <c r="G40" s="38">
        <f>G28</f>
        <v>160</v>
      </c>
      <c r="H40" s="148" t="s">
        <v>10</v>
      </c>
      <c r="I40" s="77"/>
      <c r="J40" s="56">
        <f t="shared" si="6"/>
        <v>0</v>
      </c>
    </row>
    <row r="41" spans="1:10" s="2" customFormat="1" ht="12.75" customHeight="1" x14ac:dyDescent="0.2">
      <c r="A41" s="84" t="s">
        <v>15</v>
      </c>
      <c r="B41" s="148" t="s">
        <v>66</v>
      </c>
      <c r="C41" s="168" t="s">
        <v>86</v>
      </c>
      <c r="D41" s="166"/>
      <c r="E41" s="166"/>
      <c r="F41" s="166"/>
      <c r="G41" s="91">
        <v>60</v>
      </c>
      <c r="H41" s="148" t="s">
        <v>13</v>
      </c>
      <c r="I41" s="79"/>
      <c r="J41" s="56">
        <f t="shared" si="6"/>
        <v>0</v>
      </c>
    </row>
    <row r="42" spans="1:10" s="2" customFormat="1" ht="12.75" customHeight="1" x14ac:dyDescent="0.2">
      <c r="A42" s="84" t="s">
        <v>15</v>
      </c>
      <c r="B42" s="148" t="s">
        <v>98</v>
      </c>
      <c r="C42" s="158" t="s">
        <v>103</v>
      </c>
      <c r="D42" s="166"/>
      <c r="E42" s="166"/>
      <c r="F42" s="166"/>
      <c r="G42" s="91">
        <v>450</v>
      </c>
      <c r="H42" s="148" t="s">
        <v>10</v>
      </c>
      <c r="I42" s="79"/>
      <c r="J42" s="56">
        <f t="shared" si="6"/>
        <v>0</v>
      </c>
    </row>
    <row r="43" spans="1:10" s="2" customFormat="1" ht="12.75" customHeight="1" x14ac:dyDescent="0.2">
      <c r="A43" s="84" t="s">
        <v>15</v>
      </c>
      <c r="B43" s="148" t="s">
        <v>99</v>
      </c>
      <c r="C43" s="158" t="s">
        <v>45</v>
      </c>
      <c r="D43" s="142"/>
      <c r="E43" s="142"/>
      <c r="F43" s="142"/>
      <c r="G43" s="38">
        <v>60</v>
      </c>
      <c r="H43" s="148" t="s">
        <v>10</v>
      </c>
      <c r="I43" s="77"/>
      <c r="J43" s="56">
        <f t="shared" si="6"/>
        <v>0</v>
      </c>
    </row>
    <row r="44" spans="1:10" s="2" customFormat="1" ht="12.75" customHeight="1" thickBot="1" x14ac:dyDescent="0.25">
      <c r="A44" s="25"/>
      <c r="B44" s="1"/>
      <c r="C44" s="85" t="s">
        <v>102</v>
      </c>
      <c r="D44" s="86" t="s">
        <v>9</v>
      </c>
      <c r="E44" s="87"/>
      <c r="F44" s="88"/>
      <c r="G44" s="59"/>
      <c r="H44" s="60"/>
      <c r="I44" s="61"/>
      <c r="J44" s="62">
        <f>SUM(J32:J43)</f>
        <v>0</v>
      </c>
    </row>
    <row r="45" spans="1:10" s="2" customFormat="1" ht="12.75" customHeight="1" thickTop="1" x14ac:dyDescent="0.2">
      <c r="A45" s="25"/>
      <c r="B45" s="1"/>
      <c r="C45" s="162"/>
      <c r="D45" s="163"/>
      <c r="E45" s="164"/>
      <c r="F45" s="165"/>
      <c r="G45" s="74"/>
      <c r="H45"/>
      <c r="I45" s="75"/>
      <c r="J45" s="76"/>
    </row>
    <row r="46" spans="1:10" s="2" customFormat="1" ht="12.75" customHeight="1" x14ac:dyDescent="0.2">
      <c r="A46" s="89" t="s">
        <v>17</v>
      </c>
      <c r="B46" s="24"/>
      <c r="C46" s="167" t="s">
        <v>55</v>
      </c>
      <c r="D46" s="136"/>
      <c r="E46" s="136"/>
      <c r="F46" s="136"/>
      <c r="G46" s="101"/>
      <c r="H46" s="1"/>
      <c r="I46" s="46"/>
      <c r="J46" s="56"/>
    </row>
    <row r="47" spans="1:10" s="2" customFormat="1" ht="12.75" customHeight="1" x14ac:dyDescent="0.2">
      <c r="A47" s="103" t="s">
        <v>17</v>
      </c>
      <c r="B47" s="161" t="s">
        <v>5</v>
      </c>
      <c r="C47" s="168" t="s">
        <v>87</v>
      </c>
      <c r="D47" s="166"/>
      <c r="E47" s="166"/>
      <c r="F47" s="166"/>
      <c r="G47" s="91">
        <f>286+443+78+3</f>
        <v>810</v>
      </c>
      <c r="H47" s="161" t="s">
        <v>13</v>
      </c>
      <c r="I47" s="79"/>
      <c r="J47" s="56">
        <f t="shared" ref="J47:J51" si="7">G47*(I47)</f>
        <v>0</v>
      </c>
    </row>
    <row r="48" spans="1:10" ht="12.75" customHeight="1" x14ac:dyDescent="0.2">
      <c r="A48" s="103" t="s">
        <v>17</v>
      </c>
      <c r="B48" s="161" t="s">
        <v>40</v>
      </c>
      <c r="C48" s="158" t="s">
        <v>12</v>
      </c>
      <c r="D48" s="166"/>
      <c r="E48" s="166"/>
      <c r="F48" s="166"/>
      <c r="G48" s="91">
        <f>G47</f>
        <v>810</v>
      </c>
      <c r="H48" s="161" t="s">
        <v>13</v>
      </c>
      <c r="I48" s="79"/>
      <c r="J48" s="56">
        <f t="shared" si="7"/>
        <v>0</v>
      </c>
    </row>
    <row r="49" spans="1:10" s="5" customFormat="1" ht="12.75" customHeight="1" x14ac:dyDescent="0.2">
      <c r="A49" s="103" t="s">
        <v>19</v>
      </c>
      <c r="B49" s="161" t="s">
        <v>11</v>
      </c>
      <c r="C49" s="168" t="s">
        <v>88</v>
      </c>
      <c r="D49" s="166"/>
      <c r="E49" s="166"/>
      <c r="F49" s="166"/>
      <c r="G49" s="91">
        <v>1</v>
      </c>
      <c r="H49" s="161" t="s">
        <v>49</v>
      </c>
      <c r="I49" s="82"/>
      <c r="J49" s="56">
        <f t="shared" si="7"/>
        <v>0</v>
      </c>
    </row>
    <row r="50" spans="1:10" s="5" customFormat="1" ht="12.75" customHeight="1" x14ac:dyDescent="0.2">
      <c r="A50" s="103" t="s">
        <v>21</v>
      </c>
      <c r="B50" s="161" t="s">
        <v>15</v>
      </c>
      <c r="C50" s="151" t="s">
        <v>60</v>
      </c>
      <c r="D50" s="166"/>
      <c r="E50" s="166"/>
      <c r="F50" s="166"/>
      <c r="G50" s="91">
        <v>1</v>
      </c>
      <c r="H50" s="161" t="s">
        <v>49</v>
      </c>
      <c r="I50" s="82"/>
      <c r="J50" s="56">
        <f t="shared" si="7"/>
        <v>0</v>
      </c>
    </row>
    <row r="51" spans="1:10" s="2" customFormat="1" ht="12.75" customHeight="1" x14ac:dyDescent="0.2">
      <c r="A51" s="103" t="s">
        <v>23</v>
      </c>
      <c r="B51" s="161" t="s">
        <v>17</v>
      </c>
      <c r="C51" s="168" t="s">
        <v>89</v>
      </c>
      <c r="D51" s="166"/>
      <c r="E51" s="166"/>
      <c r="F51" s="166"/>
      <c r="G51" s="91">
        <v>1</v>
      </c>
      <c r="H51" s="161" t="s">
        <v>49</v>
      </c>
      <c r="I51" s="82"/>
      <c r="J51" s="56">
        <f t="shared" si="7"/>
        <v>0</v>
      </c>
    </row>
    <row r="52" spans="1:10" s="2" customFormat="1" ht="12.75" customHeight="1" thickBot="1" x14ac:dyDescent="0.25">
      <c r="A52" s="99"/>
      <c r="B52" s="1"/>
      <c r="C52" s="85" t="s">
        <v>18</v>
      </c>
      <c r="D52" s="86" t="s">
        <v>9</v>
      </c>
      <c r="E52" s="87"/>
      <c r="F52" s="88"/>
      <c r="G52" s="59"/>
      <c r="H52" s="60"/>
      <c r="I52" s="61"/>
      <c r="J52" s="62">
        <f>SUM(J47:J51)</f>
        <v>0</v>
      </c>
    </row>
    <row r="53" spans="1:10" s="2" customFormat="1" ht="12.75" customHeight="1" thickTop="1" x14ac:dyDescent="0.2">
      <c r="A53" s="99"/>
      <c r="B53" s="1"/>
      <c r="C53" s="162"/>
      <c r="D53" s="163"/>
      <c r="E53" s="164"/>
      <c r="F53" s="165"/>
      <c r="G53" s="74"/>
      <c r="H53"/>
      <c r="I53" s="75"/>
      <c r="J53" s="76"/>
    </row>
    <row r="54" spans="1:10" s="2" customFormat="1" ht="12.75" customHeight="1" x14ac:dyDescent="0.2">
      <c r="A54" s="89" t="s">
        <v>19</v>
      </c>
      <c r="B54" s="24"/>
      <c r="C54" s="167" t="s">
        <v>68</v>
      </c>
      <c r="D54" s="136"/>
      <c r="E54" s="136"/>
      <c r="F54" s="136"/>
      <c r="G54" s="101"/>
      <c r="H54" s="1"/>
      <c r="I54" s="46"/>
      <c r="J54" s="56"/>
    </row>
    <row r="55" spans="1:10" s="2" customFormat="1" ht="12.75" customHeight="1" x14ac:dyDescent="0.2">
      <c r="A55" s="103" t="str">
        <f>A54</f>
        <v>6.</v>
      </c>
      <c r="B55" s="161" t="s">
        <v>5</v>
      </c>
      <c r="C55" s="168" t="s">
        <v>104</v>
      </c>
      <c r="D55" s="166"/>
      <c r="E55" s="166"/>
      <c r="F55" s="166"/>
      <c r="G55" s="91">
        <v>1</v>
      </c>
      <c r="H55" s="161" t="s">
        <v>49</v>
      </c>
      <c r="I55" s="79"/>
      <c r="J55" s="56">
        <f t="shared" ref="J55:J57" si="8">G55*(I55)</f>
        <v>0</v>
      </c>
    </row>
    <row r="56" spans="1:10" ht="12.75" customHeight="1" x14ac:dyDescent="0.2">
      <c r="A56" s="103" t="str">
        <f t="shared" ref="A56:A57" si="9">A55</f>
        <v>6.</v>
      </c>
      <c r="B56" s="161" t="s">
        <v>40</v>
      </c>
      <c r="C56" s="168" t="s">
        <v>90</v>
      </c>
      <c r="D56" s="166"/>
      <c r="E56" s="166"/>
      <c r="F56" s="166"/>
      <c r="G56" s="91">
        <v>1</v>
      </c>
      <c r="H56" s="161" t="s">
        <v>49</v>
      </c>
      <c r="I56" s="79"/>
      <c r="J56" s="56">
        <f t="shared" si="8"/>
        <v>0</v>
      </c>
    </row>
    <row r="57" spans="1:10" s="2" customFormat="1" ht="12.75" customHeight="1" x14ac:dyDescent="0.2">
      <c r="A57" s="103" t="str">
        <f t="shared" si="9"/>
        <v>6.</v>
      </c>
      <c r="B57" s="161" t="s">
        <v>11</v>
      </c>
      <c r="C57" s="168" t="s">
        <v>91</v>
      </c>
      <c r="D57" s="166"/>
      <c r="E57" s="166"/>
      <c r="F57" s="166"/>
      <c r="G57" s="91">
        <v>1</v>
      </c>
      <c r="H57" s="161" t="s">
        <v>49</v>
      </c>
      <c r="I57" s="82"/>
      <c r="J57" s="56">
        <f t="shared" si="8"/>
        <v>0</v>
      </c>
    </row>
    <row r="58" spans="1:10" s="2" customFormat="1" ht="12.75" customHeight="1" thickBot="1" x14ac:dyDescent="0.25">
      <c r="A58" s="99"/>
      <c r="B58" s="1"/>
      <c r="C58" s="85" t="s">
        <v>20</v>
      </c>
      <c r="D58" s="86" t="s">
        <v>9</v>
      </c>
      <c r="E58" s="87"/>
      <c r="F58" s="88"/>
      <c r="G58" s="59"/>
      <c r="H58" s="60"/>
      <c r="I58" s="61"/>
      <c r="J58" s="62">
        <f>SUM(J55:J57)</f>
        <v>0</v>
      </c>
    </row>
    <row r="59" spans="1:10" s="2" customFormat="1" ht="12.75" customHeight="1" thickTop="1" x14ac:dyDescent="0.2">
      <c r="A59" s="99"/>
      <c r="B59" s="1"/>
      <c r="C59" s="162"/>
      <c r="D59" s="163"/>
      <c r="E59" s="164"/>
      <c r="F59" s="165"/>
      <c r="G59" s="74"/>
      <c r="H59"/>
      <c r="I59" s="75"/>
      <c r="J59" s="76"/>
    </row>
    <row r="60" spans="1:10" s="2" customFormat="1" ht="12.75" customHeight="1" x14ac:dyDescent="0.2">
      <c r="A60" s="89" t="s">
        <v>21</v>
      </c>
      <c r="B60" s="153"/>
      <c r="C60" s="167" t="s">
        <v>44</v>
      </c>
      <c r="D60" s="136"/>
      <c r="E60" s="164"/>
      <c r="F60" s="165"/>
      <c r="G60" s="74"/>
      <c r="H60"/>
      <c r="I60" s="75"/>
      <c r="J60" s="76"/>
    </row>
    <row r="61" spans="1:10" s="2" customFormat="1" ht="12.75" customHeight="1" x14ac:dyDescent="0.2">
      <c r="A61" s="103" t="str">
        <f>A60</f>
        <v>7.</v>
      </c>
      <c r="B61" s="148" t="s">
        <v>5</v>
      </c>
      <c r="C61" s="155" t="s">
        <v>93</v>
      </c>
      <c r="D61" s="142"/>
      <c r="E61" s="164"/>
      <c r="F61" s="165"/>
      <c r="G61" s="104">
        <f>443-45+78</f>
        <v>476</v>
      </c>
      <c r="H61" s="147" t="s">
        <v>13</v>
      </c>
      <c r="I61" s="79"/>
      <c r="J61" s="56">
        <f t="shared" ref="J61:J65" si="10">G61*(I61)</f>
        <v>0</v>
      </c>
    </row>
    <row r="62" spans="1:10" s="2" customFormat="1" ht="12.75" customHeight="1" x14ac:dyDescent="0.2">
      <c r="A62" s="103" t="str">
        <f t="shared" ref="A62:A67" si="11">A61</f>
        <v>7.</v>
      </c>
      <c r="B62" s="148" t="s">
        <v>40</v>
      </c>
      <c r="C62" s="155" t="s">
        <v>94</v>
      </c>
      <c r="D62" s="142"/>
      <c r="E62" s="164"/>
      <c r="F62" s="165"/>
      <c r="G62" s="104">
        <v>45</v>
      </c>
      <c r="H62" s="147" t="s">
        <v>13</v>
      </c>
      <c r="I62" s="79"/>
      <c r="J62" s="56">
        <f t="shared" si="10"/>
        <v>0</v>
      </c>
    </row>
    <row r="63" spans="1:10" s="2" customFormat="1" ht="12.75" customHeight="1" x14ac:dyDescent="0.2">
      <c r="A63" s="103" t="str">
        <f t="shared" si="11"/>
        <v>7.</v>
      </c>
      <c r="B63" s="148" t="s">
        <v>11</v>
      </c>
      <c r="C63" s="155" t="s">
        <v>92</v>
      </c>
      <c r="D63" s="142"/>
      <c r="E63" s="164"/>
      <c r="F63" s="165"/>
      <c r="G63" s="74">
        <v>117</v>
      </c>
      <c r="H63" s="147" t="s">
        <v>48</v>
      </c>
      <c r="I63" s="79"/>
      <c r="J63" s="56">
        <f t="shared" si="10"/>
        <v>0</v>
      </c>
    </row>
    <row r="64" spans="1:10" s="5" customFormat="1" ht="12.75" customHeight="1" x14ac:dyDescent="0.2">
      <c r="A64" s="103" t="str">
        <f t="shared" si="11"/>
        <v>7.</v>
      </c>
      <c r="B64" s="148" t="s">
        <v>15</v>
      </c>
      <c r="C64" s="155" t="s">
        <v>95</v>
      </c>
      <c r="D64" s="156"/>
      <c r="E64" s="156"/>
      <c r="F64" s="157"/>
      <c r="G64" s="38">
        <v>80</v>
      </c>
      <c r="H64" s="148" t="s">
        <v>13</v>
      </c>
      <c r="I64" s="77"/>
      <c r="J64" s="56">
        <f t="shared" si="10"/>
        <v>0</v>
      </c>
    </row>
    <row r="65" spans="1:11" s="5" customFormat="1" ht="12.75" customHeight="1" x14ac:dyDescent="0.2">
      <c r="A65" s="103" t="str">
        <f t="shared" si="11"/>
        <v>7.</v>
      </c>
      <c r="B65" s="148" t="s">
        <v>17</v>
      </c>
      <c r="C65" s="155" t="s">
        <v>57</v>
      </c>
      <c r="D65" s="156"/>
      <c r="E65" s="156"/>
      <c r="F65" s="157"/>
      <c r="G65" s="38">
        <v>10</v>
      </c>
      <c r="H65" s="148" t="s">
        <v>13</v>
      </c>
      <c r="I65" s="77"/>
      <c r="J65" s="56">
        <f t="shared" si="10"/>
        <v>0</v>
      </c>
    </row>
    <row r="66" spans="1:11" s="2" customFormat="1" ht="12.75" customHeight="1" x14ac:dyDescent="0.2">
      <c r="A66" s="103" t="str">
        <f t="shared" si="11"/>
        <v>7.</v>
      </c>
      <c r="B66" s="148" t="s">
        <v>19</v>
      </c>
      <c r="C66" s="158" t="s">
        <v>54</v>
      </c>
      <c r="D66" s="166"/>
      <c r="E66" s="166"/>
      <c r="F66" s="166"/>
      <c r="G66" s="91">
        <v>450</v>
      </c>
      <c r="H66" s="161" t="s">
        <v>13</v>
      </c>
      <c r="I66" s="79"/>
      <c r="J66" s="56">
        <f>G66*(I66)</f>
        <v>0</v>
      </c>
    </row>
    <row r="67" spans="1:11" s="2" customFormat="1" ht="12.75" customHeight="1" x14ac:dyDescent="0.2">
      <c r="A67" s="103" t="str">
        <f t="shared" si="11"/>
        <v>7.</v>
      </c>
      <c r="B67" s="148" t="s">
        <v>21</v>
      </c>
      <c r="C67" s="155" t="s">
        <v>96</v>
      </c>
      <c r="D67" s="142"/>
      <c r="E67" s="164"/>
      <c r="F67" s="165"/>
      <c r="G67" s="74">
        <v>20</v>
      </c>
      <c r="H67" s="147" t="s">
        <v>48</v>
      </c>
      <c r="I67" s="79"/>
      <c r="J67" s="56">
        <f>G67*(I67)</f>
        <v>0</v>
      </c>
    </row>
    <row r="68" spans="1:11" s="2" customFormat="1" ht="12.75" customHeight="1" thickBot="1" x14ac:dyDescent="0.25">
      <c r="A68" s="99"/>
      <c r="B68" s="1"/>
      <c r="C68" s="85" t="s">
        <v>22</v>
      </c>
      <c r="D68" s="86" t="s">
        <v>9</v>
      </c>
      <c r="E68" s="87"/>
      <c r="F68" s="88"/>
      <c r="G68" s="59"/>
      <c r="H68" s="60"/>
      <c r="I68" s="61"/>
      <c r="J68" s="62">
        <f>SUM(J61:J67)</f>
        <v>0</v>
      </c>
    </row>
    <row r="69" spans="1:11" s="2" customFormat="1" ht="12.75" customHeight="1" thickTop="1" x14ac:dyDescent="0.2">
      <c r="A69" s="99"/>
      <c r="B69" s="1"/>
      <c r="C69" s="162"/>
      <c r="D69" s="163"/>
      <c r="E69" s="164"/>
      <c r="F69" s="165"/>
      <c r="G69" s="74"/>
      <c r="H69"/>
      <c r="I69" s="75"/>
      <c r="J69" s="76"/>
    </row>
    <row r="70" spans="1:11" s="2" customFormat="1" ht="12.75" customHeight="1" x14ac:dyDescent="0.2">
      <c r="A70" s="89" t="s">
        <v>23</v>
      </c>
      <c r="B70" s="153"/>
      <c r="C70" s="167" t="s">
        <v>51</v>
      </c>
      <c r="D70" s="136"/>
      <c r="E70" s="136"/>
      <c r="F70" s="117"/>
      <c r="G70" s="38"/>
      <c r="H70" s="105"/>
      <c r="I70" s="46"/>
      <c r="J70" s="26"/>
    </row>
    <row r="71" spans="1:11" s="2" customFormat="1" ht="12.75" customHeight="1" x14ac:dyDescent="0.2">
      <c r="A71" s="103" t="str">
        <f>A70</f>
        <v>8.</v>
      </c>
      <c r="B71" s="148" t="s">
        <v>5</v>
      </c>
      <c r="C71" s="155" t="s">
        <v>97</v>
      </c>
      <c r="D71" s="142"/>
      <c r="E71" s="142"/>
      <c r="F71" s="90"/>
      <c r="G71" s="175">
        <v>1</v>
      </c>
      <c r="H71" s="148" t="s">
        <v>49</v>
      </c>
      <c r="I71" s="79"/>
      <c r="J71" s="34">
        <f>I71*G71</f>
        <v>0</v>
      </c>
    </row>
    <row r="72" spans="1:11" s="2" customFormat="1" ht="12.75" customHeight="1" x14ac:dyDescent="0.2">
      <c r="A72" s="103" t="str">
        <f t="shared" ref="A72:A79" si="12">A71</f>
        <v>8.</v>
      </c>
      <c r="B72" s="148" t="s">
        <v>40</v>
      </c>
      <c r="C72" s="155" t="s">
        <v>62</v>
      </c>
      <c r="D72" s="142"/>
      <c r="E72" s="142"/>
      <c r="F72" s="142"/>
      <c r="G72" s="176">
        <v>1</v>
      </c>
      <c r="H72" s="148" t="s">
        <v>49</v>
      </c>
      <c r="I72" s="79"/>
      <c r="J72" s="34">
        <f t="shared" ref="J72:J79" si="13">I72*G72</f>
        <v>0</v>
      </c>
    </row>
    <row r="73" spans="1:11" s="2" customFormat="1" ht="12.75" customHeight="1" x14ac:dyDescent="0.2">
      <c r="A73" s="103" t="str">
        <f>A72</f>
        <v>8.</v>
      </c>
      <c r="B73" s="148" t="s">
        <v>11</v>
      </c>
      <c r="C73" s="155" t="s">
        <v>41</v>
      </c>
      <c r="D73" s="155"/>
      <c r="E73" s="142"/>
      <c r="F73" s="142"/>
      <c r="G73" s="176">
        <v>1</v>
      </c>
      <c r="H73" s="148" t="s">
        <v>49</v>
      </c>
      <c r="I73" s="79"/>
      <c r="J73" s="34">
        <f t="shared" si="13"/>
        <v>0</v>
      </c>
    </row>
    <row r="74" spans="1:11" s="2" customFormat="1" ht="12.75" customHeight="1" x14ac:dyDescent="0.2">
      <c r="A74" s="103" t="str">
        <f t="shared" si="12"/>
        <v>8.</v>
      </c>
      <c r="B74" s="148" t="s">
        <v>15</v>
      </c>
      <c r="C74" s="151" t="s">
        <v>61</v>
      </c>
      <c r="D74" s="142"/>
      <c r="E74" s="142"/>
      <c r="F74" s="142"/>
      <c r="G74" s="176">
        <v>1</v>
      </c>
      <c r="H74" s="148" t="s">
        <v>49</v>
      </c>
      <c r="I74" s="79"/>
      <c r="J74" s="34">
        <f t="shared" si="13"/>
        <v>0</v>
      </c>
    </row>
    <row r="75" spans="1:11" s="2" customFormat="1" ht="12.75" customHeight="1" x14ac:dyDescent="0.2">
      <c r="A75" s="103" t="str">
        <f t="shared" si="12"/>
        <v>8.</v>
      </c>
      <c r="B75" s="148" t="s">
        <v>17</v>
      </c>
      <c r="C75" s="151" t="s">
        <v>63</v>
      </c>
      <c r="D75" s="142"/>
      <c r="E75" s="142"/>
      <c r="F75" s="142"/>
      <c r="G75" s="176">
        <v>1</v>
      </c>
      <c r="H75" s="148" t="s">
        <v>49</v>
      </c>
      <c r="I75" s="79"/>
      <c r="J75" s="34">
        <f t="shared" si="13"/>
        <v>0</v>
      </c>
    </row>
    <row r="76" spans="1:11" s="2" customFormat="1" ht="12.75" customHeight="1" x14ac:dyDescent="0.2">
      <c r="A76" s="103" t="str">
        <f t="shared" si="12"/>
        <v>8.</v>
      </c>
      <c r="B76" s="148" t="s">
        <v>19</v>
      </c>
      <c r="C76" s="151" t="s">
        <v>58</v>
      </c>
      <c r="D76" s="142"/>
      <c r="E76" s="142"/>
      <c r="F76" s="142"/>
      <c r="G76" s="176">
        <v>10</v>
      </c>
      <c r="H76" s="148" t="s">
        <v>49</v>
      </c>
      <c r="I76" s="79"/>
      <c r="J76" s="34">
        <f t="shared" si="13"/>
        <v>0</v>
      </c>
    </row>
    <row r="77" spans="1:11" s="2" customFormat="1" ht="12.75" customHeight="1" x14ac:dyDescent="0.2">
      <c r="A77" s="103" t="str">
        <f t="shared" si="12"/>
        <v>8.</v>
      </c>
      <c r="B77" s="148" t="s">
        <v>21</v>
      </c>
      <c r="C77" s="151" t="s">
        <v>67</v>
      </c>
      <c r="D77" s="142"/>
      <c r="E77" s="142"/>
      <c r="F77" s="142"/>
      <c r="G77" s="176">
        <v>1</v>
      </c>
      <c r="H77" s="148" t="s">
        <v>49</v>
      </c>
      <c r="I77" s="79"/>
      <c r="J77" s="34">
        <f t="shared" si="13"/>
        <v>0</v>
      </c>
    </row>
    <row r="78" spans="1:11" s="2" customFormat="1" ht="12.75" customHeight="1" x14ac:dyDescent="0.2">
      <c r="A78" s="103" t="str">
        <f>A76</f>
        <v>8.</v>
      </c>
      <c r="B78" s="148" t="s">
        <v>23</v>
      </c>
      <c r="C78" s="151" t="s">
        <v>64</v>
      </c>
      <c r="D78" s="142"/>
      <c r="E78" s="142"/>
      <c r="F78" s="142"/>
      <c r="G78" s="176">
        <v>1</v>
      </c>
      <c r="H78" s="148" t="s">
        <v>49</v>
      </c>
      <c r="I78" s="79"/>
      <c r="J78" s="34">
        <f t="shared" si="13"/>
        <v>0</v>
      </c>
    </row>
    <row r="79" spans="1:11" s="2" customFormat="1" ht="12.75" customHeight="1" x14ac:dyDescent="0.2">
      <c r="A79" s="103" t="str">
        <f t="shared" si="12"/>
        <v>8.</v>
      </c>
      <c r="B79" s="148" t="s">
        <v>52</v>
      </c>
      <c r="C79" s="155" t="s">
        <v>59</v>
      </c>
      <c r="D79" s="142"/>
      <c r="E79" s="142"/>
      <c r="F79" s="142"/>
      <c r="G79" s="177">
        <v>1</v>
      </c>
      <c r="H79" s="118" t="s">
        <v>49</v>
      </c>
      <c r="I79" s="83"/>
      <c r="J79" s="34">
        <f t="shared" si="13"/>
        <v>0</v>
      </c>
    </row>
    <row r="80" spans="1:11" s="29" customFormat="1" ht="12" customHeight="1" thickBot="1" x14ac:dyDescent="0.25">
      <c r="A80" s="99"/>
      <c r="B80" s="1"/>
      <c r="C80" s="85" t="s">
        <v>24</v>
      </c>
      <c r="D80" s="86" t="s">
        <v>9</v>
      </c>
      <c r="E80" s="87"/>
      <c r="F80" s="88"/>
      <c r="G80" s="119"/>
      <c r="H80" s="120"/>
      <c r="I80" s="68"/>
      <c r="J80" s="62">
        <f>SUM(J71:J79)</f>
        <v>0</v>
      </c>
      <c r="K80" s="2"/>
    </row>
    <row r="81" spans="1:11" s="29" customFormat="1" ht="14.25" thickTop="1" thickBot="1" x14ac:dyDescent="0.25">
      <c r="A81" s="27"/>
      <c r="B81" s="7"/>
      <c r="C81" s="6"/>
      <c r="D81" s="6"/>
      <c r="E81" s="6"/>
      <c r="F81" s="6"/>
      <c r="G81" s="7"/>
      <c r="H81" s="7"/>
      <c r="I81" s="51"/>
      <c r="J81" s="28"/>
      <c r="K81" s="2"/>
    </row>
    <row r="82" spans="1:11" ht="13.5" thickBot="1" x14ac:dyDescent="0.25">
      <c r="A82" s="107"/>
      <c r="B82" s="108"/>
      <c r="C82" s="121" t="s">
        <v>25</v>
      </c>
      <c r="D82" s="121"/>
      <c r="E82" s="121"/>
      <c r="F82" s="121"/>
      <c r="G82" s="122"/>
      <c r="H82" s="108"/>
      <c r="I82" s="69"/>
      <c r="J82" s="72">
        <f>SUM(J19,J44,J52,J24,J29,J68,J80,J58)</f>
        <v>0</v>
      </c>
      <c r="K82" s="2"/>
    </row>
    <row r="83" spans="1:11" x14ac:dyDescent="0.2">
      <c r="A83" s="21"/>
      <c r="B83" s="22"/>
      <c r="C83" s="14"/>
      <c r="D83" s="14"/>
      <c r="E83" s="14"/>
      <c r="F83" s="14"/>
      <c r="G83" s="22"/>
      <c r="H83" s="22"/>
      <c r="I83" s="110"/>
      <c r="J83" s="126"/>
    </row>
    <row r="84" spans="1:11" ht="13.5" thickBot="1" x14ac:dyDescent="0.25">
      <c r="A84" s="27"/>
      <c r="B84" s="7"/>
      <c r="C84" s="6"/>
      <c r="D84" s="6"/>
      <c r="E84" s="6"/>
      <c r="F84" s="6"/>
      <c r="G84" s="7"/>
      <c r="H84" s="7"/>
      <c r="I84" s="52"/>
      <c r="J84" s="127"/>
    </row>
    <row r="85" spans="1:11" x14ac:dyDescent="0.2">
      <c r="A85" s="21"/>
      <c r="B85" s="22"/>
      <c r="C85" s="14"/>
      <c r="D85" s="14"/>
      <c r="E85" s="14"/>
      <c r="F85" s="14"/>
      <c r="G85" s="22"/>
      <c r="H85" s="22"/>
      <c r="I85" s="110"/>
      <c r="J85" s="111"/>
    </row>
    <row r="86" spans="1:11" s="5" customFormat="1" x14ac:dyDescent="0.2">
      <c r="A86" s="109" t="s">
        <v>26</v>
      </c>
      <c r="B86" s="1"/>
      <c r="C86" s="4"/>
      <c r="D86" s="4"/>
      <c r="E86" s="4"/>
      <c r="F86" s="4"/>
      <c r="G86" s="1"/>
      <c r="H86" s="1"/>
      <c r="I86" s="47"/>
      <c r="J86" s="57"/>
    </row>
    <row r="87" spans="1:11" s="5" customFormat="1" ht="13.5" thickBot="1" x14ac:dyDescent="0.25">
      <c r="A87" s="27"/>
      <c r="B87" s="7"/>
      <c r="C87" s="6"/>
      <c r="D87" s="6"/>
      <c r="E87" s="6"/>
      <c r="F87" s="6"/>
      <c r="G87" s="7"/>
      <c r="H87" s="7"/>
      <c r="I87" s="52"/>
      <c r="J87" s="112"/>
    </row>
    <row r="88" spans="1:11" s="5" customFormat="1" x14ac:dyDescent="0.2">
      <c r="A88" s="21"/>
      <c r="B88" s="22"/>
      <c r="C88" s="14"/>
      <c r="D88" s="14"/>
      <c r="E88" s="14"/>
      <c r="F88" s="14"/>
      <c r="G88" s="113" t="s">
        <v>35</v>
      </c>
      <c r="H88" s="114"/>
      <c r="I88" s="115" t="s">
        <v>34</v>
      </c>
      <c r="J88" s="116" t="s">
        <v>37</v>
      </c>
    </row>
    <row r="89" spans="1:11" s="5" customFormat="1" x14ac:dyDescent="0.2">
      <c r="A89" s="25" t="s">
        <v>5</v>
      </c>
      <c r="B89" s="24"/>
      <c r="C89" s="123" t="str">
        <f>C7</f>
        <v xml:space="preserve">VRTÁNÍ  A  ODKRYVNÉ  PRÁCE </v>
      </c>
      <c r="D89" s="4"/>
      <c r="E89" s="4"/>
      <c r="F89" s="4"/>
      <c r="G89" s="63"/>
      <c r="H89" s="63">
        <f>J19</f>
        <v>0</v>
      </c>
      <c r="I89" s="63">
        <f>H89*0.21</f>
        <v>0</v>
      </c>
      <c r="J89" s="57">
        <f>SUM(H89:I89)</f>
        <v>0</v>
      </c>
    </row>
    <row r="90" spans="1:11" s="5" customFormat="1" x14ac:dyDescent="0.2">
      <c r="A90" s="99" t="s">
        <v>40</v>
      </c>
      <c r="B90" s="24"/>
      <c r="C90" s="123" t="str">
        <f>C21</f>
        <v>POLNÍ ZKOUŠKY A MĚŘENÍ</v>
      </c>
      <c r="D90" s="4"/>
      <c r="E90" s="4"/>
      <c r="F90" s="4"/>
      <c r="G90" s="63"/>
      <c r="H90" s="63">
        <f>J24</f>
        <v>0</v>
      </c>
      <c r="I90" s="63">
        <f t="shared" ref="I90:I96" si="14">H90*0.21</f>
        <v>0</v>
      </c>
      <c r="J90" s="57">
        <f t="shared" ref="J90:J96" si="15">SUM(H90:I90)</f>
        <v>0</v>
      </c>
    </row>
    <row r="91" spans="1:11" s="5" customFormat="1" x14ac:dyDescent="0.2">
      <c r="A91" s="25" t="s">
        <v>11</v>
      </c>
      <c r="B91" s="24"/>
      <c r="C91" s="123" t="str">
        <f>C26</f>
        <v>HYDROGEOLOGICKÉ PRÁCE</v>
      </c>
      <c r="D91" s="4"/>
      <c r="E91" s="4"/>
      <c r="F91" s="4"/>
      <c r="G91" s="63"/>
      <c r="H91" s="63">
        <f>J29</f>
        <v>0</v>
      </c>
      <c r="I91" s="63">
        <f t="shared" si="14"/>
        <v>0</v>
      </c>
      <c r="J91" s="57">
        <f t="shared" si="15"/>
        <v>0</v>
      </c>
    </row>
    <row r="92" spans="1:11" s="5" customFormat="1" x14ac:dyDescent="0.2">
      <c r="A92" s="99" t="s">
        <v>15</v>
      </c>
      <c r="B92" s="24"/>
      <c r="C92" s="123" t="str">
        <f>C31</f>
        <v>LABORATORNÍ PRÁCE</v>
      </c>
      <c r="D92" s="4"/>
      <c r="E92" s="4"/>
      <c r="F92" s="4"/>
      <c r="G92" s="63"/>
      <c r="H92" s="63">
        <f>J44</f>
        <v>0</v>
      </c>
      <c r="I92" s="63">
        <f t="shared" si="14"/>
        <v>0</v>
      </c>
      <c r="J92" s="57">
        <f t="shared" si="15"/>
        <v>0</v>
      </c>
    </row>
    <row r="93" spans="1:11" s="5" customFormat="1" x14ac:dyDescent="0.2">
      <c r="A93" s="25" t="s">
        <v>17</v>
      </c>
      <c r="B93" s="24"/>
      <c r="C93" s="123" t="str">
        <f>C46</f>
        <v>GEODETICKÉ PRÁCE, VYTYČENÍ A OVĚŘENÍ PODZEMNÍCH INŽ. SÍTÍ, INŽENÝRING VYUŽÍVÁNÍ CIZÍCH POZEMKŮ PRO ÚČELY PRŮZKUMU</v>
      </c>
      <c r="D93" s="4"/>
      <c r="E93" s="4"/>
      <c r="F93" s="4"/>
      <c r="G93" s="63"/>
      <c r="H93" s="63">
        <f>J52</f>
        <v>0</v>
      </c>
      <c r="I93" s="63">
        <f t="shared" si="14"/>
        <v>0</v>
      </c>
      <c r="J93" s="57">
        <f t="shared" si="15"/>
        <v>0</v>
      </c>
    </row>
    <row r="94" spans="1:11" s="5" customFormat="1" x14ac:dyDescent="0.2">
      <c r="A94" s="99" t="s">
        <v>19</v>
      </c>
      <c r="B94" s="24"/>
      <c r="C94" s="123" t="str">
        <f>C54</f>
        <v>GEOFYZIKÁLNÍ, KOROZNÍ A PEDOLOGICKÝ PRŮZKUM</v>
      </c>
      <c r="D94" s="4"/>
      <c r="E94" s="4"/>
      <c r="F94" s="4"/>
      <c r="G94" s="63"/>
      <c r="H94" s="63">
        <f>J58</f>
        <v>0</v>
      </c>
      <c r="I94" s="63">
        <f t="shared" si="14"/>
        <v>0</v>
      </c>
      <c r="J94" s="57">
        <f t="shared" si="15"/>
        <v>0</v>
      </c>
    </row>
    <row r="95" spans="1:11" s="5" customFormat="1" x14ac:dyDescent="0.2">
      <c r="A95" s="25" t="s">
        <v>21</v>
      </c>
      <c r="B95" s="24"/>
      <c r="C95" s="123" t="str">
        <f>C60</f>
        <v>PRŮZKUM PRAŽCOVÉHO PODLOŽÍ A MATERIÁLU KOLEJOVÉHO LOŽE, VČ. ZAJIŠTĚNÍ PRACOVIŠŤ NA ŽELEZNIČNÍM SPODKU</v>
      </c>
      <c r="D95" s="4"/>
      <c r="E95" s="4"/>
      <c r="F95" s="4"/>
      <c r="G95" s="63"/>
      <c r="H95" s="63">
        <f>J68</f>
        <v>0</v>
      </c>
      <c r="I95" s="63">
        <f t="shared" si="14"/>
        <v>0</v>
      </c>
      <c r="J95" s="57">
        <f t="shared" si="15"/>
        <v>0</v>
      </c>
    </row>
    <row r="96" spans="1:11" x14ac:dyDescent="0.2">
      <c r="A96" s="99" t="s">
        <v>23</v>
      </c>
      <c r="B96" s="106"/>
      <c r="C96" s="124" t="str">
        <f>C70</f>
        <v xml:space="preserve">VÝKONY GEOLOGICKÉ SLUŽBY </v>
      </c>
      <c r="D96" s="125"/>
      <c r="E96" s="125"/>
      <c r="F96" s="125"/>
      <c r="G96" s="64"/>
      <c r="H96" s="64">
        <f>J80</f>
        <v>0</v>
      </c>
      <c r="I96" s="64">
        <f t="shared" si="14"/>
        <v>0</v>
      </c>
      <c r="J96" s="65">
        <f t="shared" si="15"/>
        <v>0</v>
      </c>
    </row>
    <row r="97" spans="1:10" x14ac:dyDescent="0.2">
      <c r="A97" s="25"/>
      <c r="B97" s="24"/>
      <c r="C97" s="3"/>
      <c r="G97" s="63"/>
      <c r="H97" s="63"/>
      <c r="I97" s="63"/>
      <c r="J97" s="57"/>
    </row>
    <row r="98" spans="1:10" x14ac:dyDescent="0.2">
      <c r="A98" s="25"/>
      <c r="B98" s="24"/>
      <c r="C98" s="3"/>
      <c r="G98" s="40" t="s">
        <v>36</v>
      </c>
      <c r="H98" s="66">
        <f>SUM(H89:H96)</f>
        <v>0</v>
      </c>
      <c r="I98" s="66">
        <f>SUM(I89:I96)</f>
        <v>0</v>
      </c>
      <c r="J98" s="67">
        <f>SUM(J89:J96)</f>
        <v>0</v>
      </c>
    </row>
    <row r="99" spans="1:10" x14ac:dyDescent="0.2">
      <c r="A99" s="25"/>
      <c r="G99" s="1"/>
      <c r="J99" s="57"/>
    </row>
    <row r="100" spans="1:10" x14ac:dyDescent="0.2">
      <c r="A100" s="25"/>
      <c r="F100" s="70"/>
      <c r="G100" s="39"/>
      <c r="H100" s="30" t="s">
        <v>35</v>
      </c>
      <c r="I100" s="53" t="s">
        <v>4</v>
      </c>
      <c r="J100" s="58">
        <f>SUM(H89:H96)</f>
        <v>0</v>
      </c>
    </row>
    <row r="101" spans="1:10" x14ac:dyDescent="0.2">
      <c r="A101" s="25"/>
      <c r="F101" s="70"/>
      <c r="G101" s="1"/>
      <c r="H101" s="9" t="s">
        <v>34</v>
      </c>
      <c r="I101" s="47" t="s">
        <v>4</v>
      </c>
      <c r="J101" s="57">
        <f>J100/100*21</f>
        <v>0</v>
      </c>
    </row>
    <row r="102" spans="1:10" x14ac:dyDescent="0.2">
      <c r="A102" s="25"/>
      <c r="F102" s="70"/>
      <c r="G102" s="39"/>
      <c r="H102" s="30" t="s">
        <v>38</v>
      </c>
      <c r="I102" s="53" t="s">
        <v>4</v>
      </c>
      <c r="J102" s="58">
        <f>SUM(J100:J101)</f>
        <v>0</v>
      </c>
    </row>
    <row r="103" spans="1:10" x14ac:dyDescent="0.2">
      <c r="A103" s="25"/>
      <c r="G103" s="40"/>
      <c r="H103" s="31"/>
      <c r="I103" s="54"/>
      <c r="J103" s="32"/>
    </row>
    <row r="104" spans="1:10" ht="13.5" thickBot="1" x14ac:dyDescent="0.25">
      <c r="A104" s="27"/>
      <c r="B104" s="7"/>
      <c r="C104" s="6"/>
      <c r="D104" s="6"/>
      <c r="E104" s="6"/>
      <c r="F104" s="6"/>
      <c r="G104" s="7"/>
      <c r="H104" s="7"/>
      <c r="I104" s="52"/>
      <c r="J104" s="33"/>
    </row>
    <row r="105" spans="1:10" x14ac:dyDescent="0.2">
      <c r="G105" s="1"/>
    </row>
    <row r="106" spans="1:10" x14ac:dyDescent="0.2">
      <c r="G106" s="1"/>
    </row>
    <row r="107" spans="1:10" x14ac:dyDescent="0.2">
      <c r="G107" s="1"/>
    </row>
    <row r="108" spans="1:10" x14ac:dyDescent="0.2">
      <c r="G108" s="1"/>
    </row>
    <row r="109" spans="1:10" x14ac:dyDescent="0.2">
      <c r="G109" s="1"/>
    </row>
    <row r="110" spans="1:10" x14ac:dyDescent="0.2">
      <c r="G110" s="1"/>
    </row>
    <row r="111" spans="1:10" x14ac:dyDescent="0.2">
      <c r="G111" s="1"/>
    </row>
    <row r="112" spans="1:10" ht="15" x14ac:dyDescent="0.25">
      <c r="C112" s="35"/>
      <c r="D112" s="73"/>
      <c r="E112" s="73"/>
      <c r="F112" s="73"/>
      <c r="G112"/>
      <c r="H112"/>
      <c r="I112" s="55"/>
    </row>
    <row r="113" spans="3:9" ht="15" x14ac:dyDescent="0.25">
      <c r="C113" s="36"/>
      <c r="D113" s="73"/>
      <c r="E113" s="73"/>
      <c r="F113" s="73"/>
      <c r="G113" s="35"/>
      <c r="H113" s="173"/>
      <c r="I113" s="174"/>
    </row>
    <row r="114" spans="3:9" ht="15" x14ac:dyDescent="0.25">
      <c r="C114" s="36"/>
      <c r="D114" s="73"/>
      <c r="E114" s="73"/>
      <c r="F114" s="73"/>
      <c r="G114"/>
      <c r="H114" s="173"/>
      <c r="I114" s="173"/>
    </row>
    <row r="115" spans="3:9" x14ac:dyDescent="0.2">
      <c r="G115" s="1"/>
    </row>
    <row r="116" spans="3:9" x14ac:dyDescent="0.2">
      <c r="G116" s="1"/>
    </row>
    <row r="117" spans="3:9" x14ac:dyDescent="0.2">
      <c r="G117" s="1"/>
    </row>
    <row r="118" spans="3:9" x14ac:dyDescent="0.2">
      <c r="G118" s="1"/>
    </row>
    <row r="119" spans="3:9" x14ac:dyDescent="0.2">
      <c r="G119" s="1"/>
    </row>
    <row r="120" spans="3:9" x14ac:dyDescent="0.2">
      <c r="G120" s="1"/>
    </row>
    <row r="121" spans="3:9" x14ac:dyDescent="0.2">
      <c r="G121" s="1"/>
    </row>
    <row r="122" spans="3:9" x14ac:dyDescent="0.2">
      <c r="G122" s="1"/>
    </row>
    <row r="123" spans="3:9" x14ac:dyDescent="0.2">
      <c r="G123" s="1"/>
    </row>
    <row r="124" spans="3:9" x14ac:dyDescent="0.2">
      <c r="G124" s="1"/>
    </row>
    <row r="125" spans="3:9" x14ac:dyDescent="0.2">
      <c r="G125" s="1"/>
    </row>
    <row r="126" spans="3:9" x14ac:dyDescent="0.2">
      <c r="G126" s="1"/>
    </row>
    <row r="127" spans="3:9" x14ac:dyDescent="0.2">
      <c r="G127" s="1"/>
    </row>
    <row r="128" spans="3:9" x14ac:dyDescent="0.2">
      <c r="G128" s="1"/>
    </row>
    <row r="129" spans="7:7" x14ac:dyDescent="0.2">
      <c r="G129" s="1"/>
    </row>
    <row r="130" spans="7:7" x14ac:dyDescent="0.2">
      <c r="G130" s="1"/>
    </row>
    <row r="131" spans="7:7" x14ac:dyDescent="0.2">
      <c r="G131" s="1"/>
    </row>
    <row r="132" spans="7:7" x14ac:dyDescent="0.2">
      <c r="G132" s="1"/>
    </row>
    <row r="133" spans="7:7" x14ac:dyDescent="0.2">
      <c r="G133" s="1"/>
    </row>
    <row r="134" spans="7:7" x14ac:dyDescent="0.2">
      <c r="G134" s="1"/>
    </row>
    <row r="135" spans="7:7" x14ac:dyDescent="0.2">
      <c r="G135" s="1"/>
    </row>
    <row r="136" spans="7:7" x14ac:dyDescent="0.2">
      <c r="G136" s="1"/>
    </row>
    <row r="137" spans="7:7" x14ac:dyDescent="0.2">
      <c r="G137" s="1"/>
    </row>
    <row r="138" spans="7:7" x14ac:dyDescent="0.2">
      <c r="G138" s="1"/>
    </row>
    <row r="139" spans="7:7" x14ac:dyDescent="0.2">
      <c r="G139" s="1"/>
    </row>
    <row r="140" spans="7:7" x14ac:dyDescent="0.2">
      <c r="G140" s="1"/>
    </row>
    <row r="141" spans="7:7" x14ac:dyDescent="0.2">
      <c r="G141" s="1"/>
    </row>
    <row r="142" spans="7:7" x14ac:dyDescent="0.2">
      <c r="G142" s="1"/>
    </row>
    <row r="143" spans="7:7" x14ac:dyDescent="0.2">
      <c r="G143" s="1"/>
    </row>
    <row r="144" spans="7:7" x14ac:dyDescent="0.2">
      <c r="G144" s="1"/>
    </row>
    <row r="145" spans="7:7" x14ac:dyDescent="0.2">
      <c r="G145" s="1"/>
    </row>
    <row r="146" spans="7:7" x14ac:dyDescent="0.2">
      <c r="G146" s="1"/>
    </row>
    <row r="147" spans="7:7" x14ac:dyDescent="0.2">
      <c r="G147" s="1"/>
    </row>
    <row r="148" spans="7:7" x14ac:dyDescent="0.2">
      <c r="G148" s="1"/>
    </row>
    <row r="149" spans="7:7" x14ac:dyDescent="0.2">
      <c r="G149" s="1"/>
    </row>
    <row r="150" spans="7:7" x14ac:dyDescent="0.2">
      <c r="G150" s="1"/>
    </row>
    <row r="151" spans="7:7" x14ac:dyDescent="0.2">
      <c r="G151" s="1"/>
    </row>
    <row r="152" spans="7:7" x14ac:dyDescent="0.2">
      <c r="G152" s="1"/>
    </row>
    <row r="153" spans="7:7" x14ac:dyDescent="0.2">
      <c r="G153" s="1"/>
    </row>
    <row r="154" spans="7:7" x14ac:dyDescent="0.2">
      <c r="G154" s="1"/>
    </row>
    <row r="155" spans="7:7" x14ac:dyDescent="0.2">
      <c r="G155" s="1"/>
    </row>
    <row r="156" spans="7:7" x14ac:dyDescent="0.2">
      <c r="G156" s="1"/>
    </row>
    <row r="157" spans="7:7" x14ac:dyDescent="0.2">
      <c r="G157" s="1"/>
    </row>
    <row r="158" spans="7:7" x14ac:dyDescent="0.2">
      <c r="G158" s="1"/>
    </row>
    <row r="159" spans="7:7" x14ac:dyDescent="0.2">
      <c r="G159" s="1"/>
    </row>
    <row r="160" spans="7:7" x14ac:dyDescent="0.2">
      <c r="G160" s="1"/>
    </row>
    <row r="161" spans="7:7" x14ac:dyDescent="0.2">
      <c r="G161" s="1"/>
    </row>
    <row r="162" spans="7:7" x14ac:dyDescent="0.2">
      <c r="G162" s="1"/>
    </row>
    <row r="163" spans="7:7" x14ac:dyDescent="0.2">
      <c r="G163" s="1"/>
    </row>
    <row r="164" spans="7:7" x14ac:dyDescent="0.2">
      <c r="G164" s="1"/>
    </row>
    <row r="165" spans="7:7" x14ac:dyDescent="0.2">
      <c r="G165" s="1"/>
    </row>
    <row r="166" spans="7:7" x14ac:dyDescent="0.2">
      <c r="G166" s="1"/>
    </row>
    <row r="167" spans="7:7" x14ac:dyDescent="0.2">
      <c r="G167" s="1"/>
    </row>
    <row r="168" spans="7:7" x14ac:dyDescent="0.2">
      <c r="G168" s="1"/>
    </row>
    <row r="169" spans="7:7" x14ac:dyDescent="0.2">
      <c r="G169" s="1"/>
    </row>
    <row r="170" spans="7:7" x14ac:dyDescent="0.2">
      <c r="G170" s="1"/>
    </row>
    <row r="171" spans="7:7" x14ac:dyDescent="0.2">
      <c r="G171" s="1"/>
    </row>
    <row r="172" spans="7:7" x14ac:dyDescent="0.2">
      <c r="G172" s="1"/>
    </row>
    <row r="173" spans="7:7" x14ac:dyDescent="0.2">
      <c r="G173" s="1"/>
    </row>
    <row r="174" spans="7:7" x14ac:dyDescent="0.2">
      <c r="G174" s="1"/>
    </row>
    <row r="175" spans="7:7" x14ac:dyDescent="0.2">
      <c r="G175" s="1"/>
    </row>
    <row r="176" spans="7:7" x14ac:dyDescent="0.2">
      <c r="G176" s="1"/>
    </row>
    <row r="177" spans="7:7" x14ac:dyDescent="0.2">
      <c r="G177" s="1"/>
    </row>
    <row r="178" spans="7:7" x14ac:dyDescent="0.2">
      <c r="G178" s="1"/>
    </row>
    <row r="179" spans="7:7" x14ac:dyDescent="0.2">
      <c r="G179" s="1"/>
    </row>
    <row r="180" spans="7:7" x14ac:dyDescent="0.2">
      <c r="G180" s="1"/>
    </row>
    <row r="181" spans="7:7" x14ac:dyDescent="0.2">
      <c r="G181" s="1"/>
    </row>
    <row r="182" spans="7:7" x14ac:dyDescent="0.2">
      <c r="G182" s="1"/>
    </row>
    <row r="183" spans="7:7" x14ac:dyDescent="0.2">
      <c r="G183" s="1"/>
    </row>
    <row r="184" spans="7:7" x14ac:dyDescent="0.2">
      <c r="G184" s="1"/>
    </row>
    <row r="185" spans="7:7" x14ac:dyDescent="0.2">
      <c r="G185" s="1"/>
    </row>
    <row r="186" spans="7:7" x14ac:dyDescent="0.2">
      <c r="G186" s="1"/>
    </row>
    <row r="187" spans="7:7" x14ac:dyDescent="0.2">
      <c r="G187" s="1"/>
    </row>
    <row r="188" spans="7:7" x14ac:dyDescent="0.2">
      <c r="G188" s="1"/>
    </row>
    <row r="189" spans="7:7" x14ac:dyDescent="0.2">
      <c r="G189" s="1"/>
    </row>
    <row r="190" spans="7:7" x14ac:dyDescent="0.2">
      <c r="G190" s="1"/>
    </row>
    <row r="191" spans="7:7" x14ac:dyDescent="0.2">
      <c r="G191" s="1"/>
    </row>
    <row r="192" spans="7:7" x14ac:dyDescent="0.2">
      <c r="G192" s="1"/>
    </row>
    <row r="193" spans="7:7" x14ac:dyDescent="0.2">
      <c r="G193" s="1"/>
    </row>
    <row r="194" spans="7:7" x14ac:dyDescent="0.2">
      <c r="G194" s="1"/>
    </row>
    <row r="195" spans="7:7" x14ac:dyDescent="0.2">
      <c r="G195" s="1"/>
    </row>
  </sheetData>
  <mergeCells count="4">
    <mergeCell ref="H1:I1"/>
    <mergeCell ref="A2:J2"/>
    <mergeCell ref="H113:I113"/>
    <mergeCell ref="H114:I114"/>
  </mergeCells>
  <phoneticPr fontId="32" type="noConversion"/>
  <printOptions horizontalCentered="1"/>
  <pageMargins left="0.25" right="0.25" top="0.75" bottom="0.75" header="0.3" footer="0.3"/>
  <pageSetup paperSize="8" scale="67" orientation="portrait" r:id="rId1"/>
  <headerFooter alignWithMargins="0">
    <oddHeader>&amp;C&amp;"Verdana"&amp;7&amp;K000000 SŽ: Interní&amp;1#_x000D_</oddHeader>
  </headerFooter>
  <rowBreaks count="1" manualBreakCount="1">
    <brk id="84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BEC890005DA04595ED5461373860F7" ma:contentTypeVersion="16" ma:contentTypeDescription="Vytvoří nový dokument" ma:contentTypeScope="" ma:versionID="670e21354601c648fbfc312e240329be">
  <xsd:schema xmlns:xsd="http://www.w3.org/2001/XMLSchema" xmlns:xs="http://www.w3.org/2001/XMLSchema" xmlns:p="http://schemas.microsoft.com/office/2006/metadata/properties" xmlns:ns2="8dcf9f4c-9980-4251-b0d3-43a8f6e663bd" xmlns:ns3="e3dce2f3-3afc-4ff7-bdd7-6d149cafaab1" targetNamespace="http://schemas.microsoft.com/office/2006/metadata/properties" ma:root="true" ma:fieldsID="8fa82917314c860d287739c91e77e81d" ns2:_="" ns3:_="">
    <xsd:import namespace="8dcf9f4c-9980-4251-b0d3-43a8f6e663bd"/>
    <xsd:import namespace="e3dce2f3-3afc-4ff7-bdd7-6d149cafaa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Datumpod_x00e1_n_x00ed_nab_x00ed_dky" minOccurs="0"/>
                <xsd:element ref="ns2:Stavpodpis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cf9f4c-9980-4251-b0d3-43a8f6e663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f4947939-e884-413d-ae9a-5a87f6d756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pod_x00e1_n_x00ed_nab_x00ed_dky" ma:index="22" nillable="true" ma:displayName="Datum podání nabídky" ma:format="DateTime" ma:internalName="Datumpod_x00e1_n_x00ed_nab_x00ed_dky">
      <xsd:simpleType>
        <xsd:restriction base="dms:DateTime"/>
      </xsd:simpleType>
    </xsd:element>
    <xsd:element name="Stavpodpisu" ma:index="23" nillable="true" ma:displayName="Stav podpisu" ma:format="Dropdown" ma:internalName="Stavpodpisu">
      <xsd:simpleType>
        <xsd:restriction base="dms:Choice">
          <xsd:enumeration value="NENÍ"/>
          <xsd:enumeration value="VCTRM"/>
          <xsd:enumeration value="SUB"/>
          <xsd:enumeration value="OBOUSTRANNĚ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dce2f3-3afc-4ff7-bdd7-6d149cafaab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df58dc4-d499-4170-a03a-7c42adf2c7ef}" ma:internalName="TaxCatchAll" ma:showField="CatchAllData" ma:web="e3dce2f3-3afc-4ff7-bdd7-6d149cafaa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dcf9f4c-9980-4251-b0d3-43a8f6e663bd">
      <Terms xmlns="http://schemas.microsoft.com/office/infopath/2007/PartnerControls"/>
    </lcf76f155ced4ddcb4097134ff3c332f>
    <TaxCatchAll xmlns="e3dce2f3-3afc-4ff7-bdd7-6d149cafaab1" xsi:nil="true"/>
    <Datumpod_x00e1_n_x00ed_nab_x00ed_dky xmlns="8dcf9f4c-9980-4251-b0d3-43a8f6e663bd" xsi:nil="true"/>
    <Stavpodpisu xmlns="8dcf9f4c-9980-4251-b0d3-43a8f6e663bd" xsi:nil="true"/>
  </documentManagement>
</p:properties>
</file>

<file path=customXml/itemProps1.xml><?xml version="1.0" encoding="utf-8"?>
<ds:datastoreItem xmlns:ds="http://schemas.openxmlformats.org/officeDocument/2006/customXml" ds:itemID="{3B635E94-1FE5-4432-B687-6523D6F879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735F2A-2792-4528-8A3C-48068C0931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cf9f4c-9980-4251-b0d3-43a8f6e663bd"/>
    <ds:schemaRef ds:uri="e3dce2f3-3afc-4ff7-bdd7-6d149cafaa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784816-B75B-4FBA-BA2E-7F87950A4397}">
  <ds:schemaRefs>
    <ds:schemaRef ds:uri="http://schemas.microsoft.com/office/2006/metadata/properties"/>
    <ds:schemaRef ds:uri="http://schemas.microsoft.com/office/infopath/2007/PartnerControls"/>
    <ds:schemaRef ds:uri="8dcf9f4c-9980-4251-b0d3-43a8f6e663bd"/>
    <ds:schemaRef ds:uri="e3dce2f3-3afc-4ff7-bdd7-6d149cafaab1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1-PIGP S-P</vt:lpstr>
      <vt:lpstr>'Výkaz výměr 1-PIGP S-P'!Oblast_tisku</vt:lpstr>
      <vt:lpstr>'Výkaz výměr 1-PIGP S-P'!Print_Area</vt:lpstr>
      <vt:lpstr>'Výkaz výměr 1-PIGP S-P'!Print_Titles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2025-09-17T11:55:16Z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0x010100F0BEC890005DA04595ED5461373860F7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